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5480" firstSheet="2"/>
  </bookViews>
  <sheets>
    <sheet name="vers 4" sheetId="7" r:id="rId1"/>
  </sheets>
  <definedNames>
    <definedName name="_xlnm.Print_Area" localSheetId="0">'vers 4'!$A$1:$T$187</definedName>
    <definedName name="_xlnm.Print_Titles" localSheetId="0">'vers 4'!$5:$6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<sst xmlns="http://schemas.openxmlformats.org/spreadsheetml/2006/main" count="811" uniqueCount="502">
  <si>
    <t>Program</t>
  </si>
  <si>
    <t>Kegiatan</t>
  </si>
  <si>
    <t>Sub Kegiatan</t>
  </si>
  <si>
    <t>Program / Kegiatan / Sub Kegiatan</t>
  </si>
  <si>
    <t>Sasaran</t>
  </si>
  <si>
    <t>Indikator</t>
  </si>
  <si>
    <t>Satuan</t>
  </si>
  <si>
    <t>Rincian Sub Kegiatan</t>
  </si>
  <si>
    <t>Target</t>
  </si>
  <si>
    <t>Rp</t>
  </si>
  <si>
    <t>Sasaran Daerah: Mewujudkan sumber daya masyarakat yang berkualitas dan berkarakter</t>
  </si>
  <si>
    <t>Tujuan OPD: Meningkatnya mutu kesehatan masyarakat</t>
  </si>
  <si>
    <t>Umur Harapan Hidup</t>
  </si>
  <si>
    <t>Tahun</t>
  </si>
  <si>
    <t xml:space="preserve">Sasaran OPD: Meningkatnya mutu layanan Rumah Sakit </t>
  </si>
  <si>
    <t>Indeks Kepuasan Masyarakat (IKM)</t>
  </si>
  <si>
    <t>Persen</t>
  </si>
  <si>
    <t>Standar Pelayanan Minimal (SPM)</t>
  </si>
  <si>
    <t>URUSAN PEMERINTAH BIDANG KESEHATAN</t>
  </si>
  <si>
    <t>PROGRAM PENUNJANG URUSAN PEMERINTAH DAERAH KABUPATEN/KOTA</t>
  </si>
  <si>
    <t>Meningkatnya Pendapatan Rumah Sakit</t>
  </si>
  <si>
    <t>Persentase kenaikan pendapatan RS</t>
  </si>
  <si>
    <t>%</t>
  </si>
  <si>
    <t>Administrasi Keuangan Perangkat Daerah</t>
  </si>
  <si>
    <t>Terwujudnya Pengelolaan Keuangan yang Akuntabel dan Transparan</t>
  </si>
  <si>
    <t>Persentase Pemenuhan Administrasi Keuangan</t>
  </si>
  <si>
    <t>Penyediaan Gaji dan Tunjangan ASN</t>
  </si>
  <si>
    <t>Tersedianya Gaji dan Tunjangan ASN</t>
  </si>
  <si>
    <t>Jumlah Orang yang Menerima Gaji dan Tunjangan ASN</t>
  </si>
  <si>
    <t>Orang</t>
  </si>
  <si>
    <t>Tersedianya pembayaran gaji dan tunjangan ASN, P3K RS</t>
  </si>
  <si>
    <t>Jumlah pegawai yang dibayarkan gaji dan tunjangannya</t>
  </si>
  <si>
    <t>Target: 337 orang, P3K: 17 Org</t>
  </si>
  <si>
    <t>Koordinasi dan Penyusunan Laporan Keuangan Bulanan/ Triwulanan/ Semesteran SKPD</t>
  </si>
  <si>
    <t xml:space="preserve">Tersedianya Laporan Keuangan Bulanan/Triwulanan/Semesteran SKPD dan Laporan Koordinasi Penyusunan Laporan Keuangan Bulanan/Triwulanan/Semesteran SKPD </t>
  </si>
  <si>
    <t>Jumlah Laporan Keuangan Bulanan/ Triwulanan/ Semesteran SKPD dan Laporan Koordinasi Penyusunan Laporan Keuangan Bulanan/Triwulanan/Semesteran SKPD</t>
  </si>
  <si>
    <t>Dokumen</t>
  </si>
  <si>
    <t>-</t>
  </si>
  <si>
    <t>Terlaksananya laporan keuangan</t>
  </si>
  <si>
    <t xml:space="preserve">Ketepatan waktu penyusunan laporan keuangan </t>
  </si>
  <si>
    <t> Penyusunan Pelaporan dan Analisis Prognosis Realisasi Anggaran</t>
  </si>
  <si>
    <t xml:space="preserve">Tersedianya Dokumen Pelaporan dan Analisis Prognosis Realisasi Anggaran  </t>
  </si>
  <si>
    <t>Jumlah Dokumen Pelaporan dan Analisis Prognosis Realisasi Anggaran</t>
  </si>
  <si>
    <t xml:space="preserve">Terlaksananya pemenuhan realisasi belanja sesuai target </t>
  </si>
  <si>
    <t xml:space="preserve">Persentase realisasi Belanja </t>
  </si>
  <si>
    <t>Tersedianya pembayaran Jasa Pelayanan RS</t>
  </si>
  <si>
    <t>Ketepatan waktu pemberian jasa pelayanan sesuai kesepakatan waktu</t>
  </si>
  <si>
    <t>Laporan identifikasi dan inventarisasi data terkait Pendapatan Asli Daerah (PAD);</t>
  </si>
  <si>
    <t>Jumlah Dokumen inventarisasi data terkait Pendapatan Asli Daerah (PAD)</t>
  </si>
  <si>
    <t>1 Dokumen</t>
  </si>
  <si>
    <t>Laporan pengolahan dan analisis data terkait Pendapatan Asli Daerah (PAD)</t>
  </si>
  <si>
    <t>Jumlah Dokumen pengolahan dan analisis data terkait Pendapatan Asli Daerah (PAD)</t>
  </si>
  <si>
    <t>Laporan rekomendasi terkait  Pendapatan Asli Daerah (PAD)</t>
  </si>
  <si>
    <t>Jumlah Dokumen rekomendasi terkait Pendapatan Asli Daerah</t>
  </si>
  <si>
    <t>Laporan monitoring dan  evaluasi terkait Pendapatan Asli Daerah (PAD)</t>
  </si>
  <si>
    <t>Jumlah Dokumen monitoringdan evaluasi terkait Pendapatan Asli Daerah (PAD)</t>
  </si>
  <si>
    <t>Laporan identifikasi dan  inventarisasi data terkait Belanja Daerah</t>
  </si>
  <si>
    <t>Jumlah Dokumen identifikasdan inventarisasi data terkait Belanja Daerah</t>
  </si>
  <si>
    <t>Laporan pengolahan dan  analisis data terkait Belanja Daerah</t>
  </si>
  <si>
    <t>Jumlah Dokumen pengolahandan analisis data terkait Belanja Daerah</t>
  </si>
  <si>
    <t>Laporan rekomendasi terkait Belanja Daerah</t>
  </si>
  <si>
    <t>Jumlah Dokumen rekomendasi terkait Belanja Daerah</t>
  </si>
  <si>
    <t>laporan monitoring dan  evaluasi terkait Belanja Daerah</t>
  </si>
  <si>
    <t>Jumlah Dokumen monitoring dan evaluasi terkait Belanja Daerah</t>
  </si>
  <si>
    <t>Laporan identifikasi dan inventarisasi data terkait laporan keuangan daerah</t>
  </si>
  <si>
    <t>Jumlah Dokumen identifikasi dan inventarisasi data terkait laporan keuangan daerah</t>
  </si>
  <si>
    <t>Laporan pengolahan dan analisis data terkait laporan keuangan daerah</t>
  </si>
  <si>
    <t>Jumlah Dokumen pengolahan dan analisis data terkait laporan keuangan daerah</t>
  </si>
  <si>
    <t>Tersedianya dokumen bahan perumusan kebijakan  operasional keuangan</t>
  </si>
  <si>
    <t>Jumlah dokumen bahan perumusan kebijakan operasional keuangan</t>
  </si>
  <si>
    <t>Perencanaan, Penganggaran, dan Evaluasi Kinerja Perangkat Daerah</t>
  </si>
  <si>
    <t>Meningkatnya akuntabilitas kinerja perangkat daerah</t>
  </si>
  <si>
    <t xml:space="preserve">Nilai SAKIP </t>
  </si>
  <si>
    <t>Nilai</t>
  </si>
  <si>
    <t>Penyusunan Dokumen Perencanaan Perangkat Daerah</t>
  </si>
  <si>
    <t xml:space="preserve">Tersusunnya Dokumen Perencanaan Perangkat Daerah  </t>
  </si>
  <si>
    <t>Jumlah Dokumen Perencanaan Perangkat Daerah</t>
  </si>
  <si>
    <t>Tersedianya dokumen perencanaan tepat waktu</t>
  </si>
  <si>
    <t>Cakupan dokumen perencanaan tepat waktu</t>
  </si>
  <si>
    <t>Menyusun perencanaan kebijakan strategis jangka pendek</t>
  </si>
  <si>
    <t>Jumlah dokumen perencanaan jangka pendek (sirup, serapan fisik anggaran, renja, e-lang)</t>
  </si>
  <si>
    <t>4 Dokumen</t>
  </si>
  <si>
    <t>Menyusun  perencanaan program dan kegiatan</t>
  </si>
  <si>
    <t>Jumlah dokumen perencana program kegiatan (renstra, renja, Lakip, cascading, PK)</t>
  </si>
  <si>
    <t>Koordinasi dan Penyusunan Laporan Capaian Kinerja dan Ikhtisar Realisasi Kinerja SKPD</t>
  </si>
  <si>
    <t xml:space="preserve">Koordinasi dan Penyusunan Laporan Capaian Kinerja dan Ikhtisar Realisasi Kinerja SKPD  </t>
  </si>
  <si>
    <t>Jumlah Laporan Capaian Kinerja dan Ikhtisar Realisasi Kinerja SKPD dan Laporan Hasil Koordinasi Penyusunan Laporan Capaian Kinerja dan Ikhtisar Realisasi Kinerja SKPD</t>
  </si>
  <si>
    <t>Koordinasi dan Penyusunan Dokumen RKA- SKPD</t>
  </si>
  <si>
    <t xml:space="preserve">Koordinasi dan Penyusunan Dokumen RKA- SKPD </t>
  </si>
  <si>
    <t>Jumlah Dokumen RKA-SKPD dan Laporan Hasil Koordinasi Penyusunan Dokumen RKASKPD</t>
  </si>
  <si>
    <t>Tersedianya Dokumen  Pelaksanaan Anggaran Belanja Daerah</t>
  </si>
  <si>
    <t>Jumlah dokumen RKA, DPA, RBA</t>
  </si>
  <si>
    <t>3 Dokumen</t>
  </si>
  <si>
    <t> Koordinasi dan Penyusunan Dokumen Perubahan RKA-SKPD</t>
  </si>
  <si>
    <t xml:space="preserve">Tersedianya Dokumen Perubahan RKA-SKPD dan Laporan Hasil Koordinasi Penyusunan Dokumen Perubahan RKA-SKPD </t>
  </si>
  <si>
    <t>Jumlah Dokumen Perubahan RKA-SKPD dan Laporan Hasil Koordinasi Penyusunan Dokumen Perubahan RKA-SKPD</t>
  </si>
  <si>
    <t>Tersedianya Dokumen  Pelaksanaan Anggaran Belanja Daerah Perubahan</t>
  </si>
  <si>
    <t>Jumlah dokumen RKA-P, DPPA RBA-P</t>
  </si>
  <si>
    <t>Koordinasi dan Penyusunan DPA-SKPD</t>
  </si>
  <si>
    <t xml:space="preserve">Koordinasi dan Penyusunan DPA-SKPD  </t>
  </si>
  <si>
    <t>Jumlah Dokumen DPA-SKPD dan Laporan Hasil Koordinasi Penyusunan Dokumen DPASKPD</t>
  </si>
  <si>
    <t> Koordinasi dan Penyusunan Perubahan DPA- SKPD</t>
  </si>
  <si>
    <t xml:space="preserve">Tersedianya Dokumen Perubahan DPA-SKPD dan Laporan Hasil Koordinasi Penyusunan Dokumen Perubahan DPA-SKPD </t>
  </si>
  <si>
    <t>Jumlah Dokumen Perubahan DPA-SKPD dan Laporan Hasil Koordinasi Penyusunan Dokumen Perubahan DPA-SKPD</t>
  </si>
  <si>
    <t>Administrasi Umum Perangkat Daerah</t>
  </si>
  <si>
    <t>Terlaksananya Administrasi Umum Perangkat Daerah yang Akuntabel</t>
  </si>
  <si>
    <t>persentase pengadaan administrasi umum perangkat daerah sesuai ketentuan</t>
  </si>
  <si>
    <t>Penyediaan Peralatan dan Perlengkapan Kantor</t>
  </si>
  <si>
    <t xml:space="preserve">Tersedianya Peralatan dan Perlengkapan Kantor </t>
  </si>
  <si>
    <t>Jumlah Paket Peralatan dan Perlengkapan Kantor yang Disediakan</t>
  </si>
  <si>
    <t>Paket</t>
  </si>
  <si>
    <t>Tersedianya peralatan dan perlengkapan kantor</t>
  </si>
  <si>
    <t xml:space="preserve">Jumlah Peralatan dan Perlengkapan Kantor tersedia    </t>
  </si>
  <si>
    <t>1 Paket  </t>
  </si>
  <si>
    <t>Penyediaan Peralatan Rumah Tangga</t>
  </si>
  <si>
    <t xml:space="preserve">Tersedianya Peralatan Rumah Tangga  </t>
  </si>
  <si>
    <t>Jumlah Paket Peralatan Rumah Tangga yang Disediakan</t>
  </si>
  <si>
    <t xml:space="preserve">Tersedianya Bahan Logistik Kantor dan kerumahtanggaan </t>
  </si>
  <si>
    <t xml:space="preserve"> Jumlah bahan logistik kantor dan kerumahtanggaan  tersedia</t>
  </si>
  <si>
    <t>5 paket  </t>
  </si>
  <si>
    <t>Administrasi Kepegawaian Perangkat Daerah</t>
  </si>
  <si>
    <t>Terlaksananya Administrasi kepegawaian Daerah yang sesuai</t>
  </si>
  <si>
    <t>Persentase terlaksananya administrasi kepegawaian daerah sesuai ketentuan</t>
  </si>
  <si>
    <t>Pendataan dan Pengolahan Administrasi Kepegawaian</t>
  </si>
  <si>
    <t xml:space="preserve">Terlaksananya Pendataan dan Pengolahan Administrasi Kepegawaian  </t>
  </si>
  <si>
    <t>Jumlah Dokumen Pendataan dan Pengolahan Administrasi Kepegawaian</t>
  </si>
  <si>
    <t>Tersedianya daftar nama karyawan yang akan naik pangkat dan kenaikan gaji berkala</t>
  </si>
  <si>
    <t>Jumlah daftar nama karyawan yang akan naik pangkat dan kenaikan gaji berkala</t>
  </si>
  <si>
    <t xml:space="preserve"> 2 Dokumen</t>
  </si>
  <si>
    <t>Menganalisa proses pangkat dan jabatan aparatur sipil negara</t>
  </si>
  <si>
    <t>Dokumen nota usul kenaikan pangkat</t>
  </si>
  <si>
    <t>Menyusun instrumen, mengelola, menganalisa, dan membuat catatan/record kinerja pegawai</t>
  </si>
  <si>
    <t>Laporan data kepegawaian Target</t>
  </si>
  <si>
    <t>Menyusun instrumen,pelaksanaan pengukuran kinerja pegawai</t>
  </si>
  <si>
    <t>Peningkatan Analisis Beban Kinerja pegawai Target</t>
  </si>
  <si>
    <t>Menganalisa proses cuti aparatur sipil negara</t>
  </si>
  <si>
    <t>Jumlah laporan cuti ASN Target</t>
  </si>
  <si>
    <t>Melaksanakan asistensi dan konsultasi pengelolaan system kepegawaian aparatur sipil negara/sumber daya manusia aparatur</t>
  </si>
  <si>
    <t xml:space="preserve">Laporan kegiatan Target </t>
  </si>
  <si>
    <t>Menyusun analisa jabatan,analisisi beban kerja,rencana kerja,rencana kerja redistribusi pegawai atau proyeksi kebutuhan pegawai 5 (lima) tahun dan peta jabatan aparatur sipil negara</t>
  </si>
  <si>
    <t>Jumlah Dokumen ANJAB, ABK, SISDMK, RENBUT, Peta Jabatan</t>
  </si>
  <si>
    <t>5 Dokumen</t>
  </si>
  <si>
    <t>Pendidikan dan Pelatihan Pegawai Berdasarkan Tugas dan Fungsi</t>
  </si>
  <si>
    <t xml:space="preserve">Terlaksananya Pendidikan dan Pelatihan Pegawai Berdasarkan Tugas dan Fungsi </t>
  </si>
  <si>
    <t>Jumlah Pegawai Berdasarkan Tugas dan Fungsi yang Mengikuti Pendidikan dan Pelatihan</t>
  </si>
  <si>
    <t>Menyusun rencana pengembangan individu pegawai (individual development plan)</t>
  </si>
  <si>
    <t>Peningkatan jumlah aparatur yang mengikuti pelatihan</t>
  </si>
  <si>
    <t>Penyediaan Jasa Penunjang Urusan Pemerintahan Daerah</t>
  </si>
  <si>
    <t>Persentase kebutuhan jasa penunjang terpenuhi</t>
  </si>
  <si>
    <t>Penyediaan Jasa Pelayanan Umum Kantor</t>
  </si>
  <si>
    <t>Tersedianya Jasa Pelayanan Umum Kantor</t>
  </si>
  <si>
    <t>Jumlah Laporan Penyediaan Jasa Pelayanan Umum Kantor yang Disediakan</t>
  </si>
  <si>
    <t>Laporan</t>
  </si>
  <si>
    <t>Tersedianya pembayaran gaji tenaga PTT RS</t>
  </si>
  <si>
    <t>Jumlah Pegawai PTT yang dibayarkan gajinya dalam 4 bulan</t>
  </si>
  <si>
    <t>target: Non PNS: 803org</t>
  </si>
  <si>
    <t>Tersedianya iuran jaminan Kesehatan PTT RS</t>
  </si>
  <si>
    <t>Jumlah tenaga PTT yang dibayarkan iuran jaminan kesehatan PTT RS:</t>
  </si>
  <si>
    <t xml:space="preserve"> 803 orang</t>
  </si>
  <si>
    <t>Pengadaan Barang Milik Daerah Penunjang Urusan Pemerintah Daerah</t>
  </si>
  <si>
    <t>Terwujudnya Pengelolaan Aset Barang Milik Daerah yang Akuntabel</t>
  </si>
  <si>
    <t>persentase pengadaan BMD sesuai ketentuan</t>
  </si>
  <si>
    <t>Pengadaan Mebel</t>
  </si>
  <si>
    <t xml:space="preserve">Tersedianya Mebel  </t>
  </si>
  <si>
    <t>Jumlah Paket Mebel yang Disediakan</t>
  </si>
  <si>
    <t>Unit</t>
  </si>
  <si>
    <t xml:space="preserve">Tersedianya Sarana dan Prasarana Meubel   </t>
  </si>
  <si>
    <t xml:space="preserve">Jumlah Meubel yang tersedia </t>
  </si>
  <si>
    <t xml:space="preserve">  1 Paket      </t>
  </si>
  <si>
    <t>Pemeliharaan Barang Milik Daerah Penunjang Urusan Pemerintahan Daerah</t>
  </si>
  <si>
    <t>Terlaksananya Pemeliharaan Barang Milik Daerah yang sesuai ketentuan</t>
  </si>
  <si>
    <t>persentase terlaksananya Pemeliharaan Barang Milik Daerah yang sesuai ketentuan</t>
  </si>
  <si>
    <t>Penyediaan Jasa Pemeliharaan, Biaya Pemeliharaan, Pajak dan Perizinan Kendaraan Dinas Operasional atau Lapangan</t>
  </si>
  <si>
    <t xml:space="preserve">Tersedianya Jasa Pemeliharaan, Biaya Pemeliharaan, Pajak dan Perizinan Kendaraan Dinas Operasional atau Lapangan  </t>
  </si>
  <si>
    <t>Jumlah Kendaraan Dinas Operasional atau Lapangan yang Dipelihara dan dibayarkan Pajak dan Perizinannya</t>
  </si>
  <si>
    <t xml:space="preserve">Tersedianya Jasa Pemeliharaan, Biaya Pemeliharaan,  Pajak dan Perizinan Kendaraan Dinas Operasional atau Lapangan </t>
  </si>
  <si>
    <t xml:space="preserve">Jumlah kendaraan dinas terpelihara lengkap   </t>
  </si>
  <si>
    <t>27 kendaraan  </t>
  </si>
  <si>
    <t>Peningkatan Pelayanan BLUD</t>
  </si>
  <si>
    <t>Terpenuhinya peningkatan BLUD</t>
  </si>
  <si>
    <t>Persentase capaian peningkatan pendapatan BLUD ((pendapatan BLUD tahun ini/pendapatan BLUD tahun lalu)/100%)</t>
  </si>
  <si>
    <t> Pelayanan dan Penunjang Pelayanan BLUD</t>
  </si>
  <si>
    <t xml:space="preserve">Tersedianya BLUD yang Menyediakan  Pelayanan dan Penunjang Pelayanan </t>
  </si>
  <si>
    <t>Jumlah BLUD yang Menyediakan Pelayanan dan Penunjang Pelayanan</t>
  </si>
  <si>
    <t>Unit Kerja</t>
  </si>
  <si>
    <t>Tersedianya jasa penunjang kegiatan operasional pelayanan BLUD</t>
  </si>
  <si>
    <t>Pegawai PTT yang dibayarkan gajinya menggunakan BLUD</t>
  </si>
  <si>
    <t xml:space="preserve"> 8 Bulan</t>
  </si>
  <si>
    <t>RINCIAN SUB KEGIATAN BLUD</t>
  </si>
  <si>
    <t>Sasaran Kegiatan 1 (Kepala Bagian Porgram, Humas, dan Rekam Medis)</t>
  </si>
  <si>
    <t>Meningkatnya jumlah kunjungan RS</t>
  </si>
  <si>
    <t xml:space="preserve">Persentase peningkatan jumlah Kunjungan </t>
  </si>
  <si>
    <t>Sasaran Sub Kegiatan 1 (Kepala Sub Bagian Humas)</t>
  </si>
  <si>
    <r>
      <rPr>
        <sz val="9"/>
        <color rgb="FF212529"/>
        <rFont val="Arial"/>
        <charset val="134"/>
      </rPr>
      <t xml:space="preserve">Tersedianya layanan pengaduan di RS </t>
    </r>
    <r>
      <rPr>
        <sz val="9"/>
        <color rgb="FFFF0000"/>
        <rFont val="Arial"/>
        <charset val="134"/>
      </rPr>
      <t>crosscutting : Misi 3 Sasaran Meningkatnya Pelayanan Publik</t>
    </r>
  </si>
  <si>
    <t>Jumlah pengaduan layanan komplain perhari</t>
  </si>
  <si>
    <t>≥3</t>
  </si>
  <si>
    <r>
      <rPr>
        <sz val="9"/>
        <color rgb="FF212529"/>
        <rFont val="Arial"/>
        <charset val="134"/>
      </rPr>
      <t xml:space="preserve">Tersedianya kuesioner yang terkumpul sebagai bahan kajian kepuasan pelanggan </t>
    </r>
    <r>
      <rPr>
        <sz val="9"/>
        <color rgb="FFFF0000"/>
        <rFont val="Arial"/>
        <charset val="134"/>
      </rPr>
      <t>crosscutting : Misi 3 Sasaran Meningkatnya Pelayanan Publik</t>
    </r>
  </si>
  <si>
    <t>Jumlah kuesioner yang terkumpul sebagai bahan kajian kepuasan pelanggan persemester</t>
  </si>
  <si>
    <t>Kuesioner</t>
  </si>
  <si>
    <r>
      <rPr>
        <sz val="9"/>
        <color rgb="FF212529"/>
        <rFont val="Arial"/>
        <charset val="134"/>
      </rPr>
      <t>Terlaksananya tindak lanjut pengaduan masyarakat</t>
    </r>
    <r>
      <rPr>
        <sz val="9"/>
        <color rgb="FFFF0000"/>
        <rFont val="Arial"/>
        <charset val="134"/>
      </rPr>
      <t xml:space="preserve"> crosscutting : Misi 3 Sasaran Meningkatnya Pelayanan Publik</t>
    </r>
  </si>
  <si>
    <t>Jumlah pengaduan masyarakat yang- ditindaklanjuti</t>
  </si>
  <si>
    <r>
      <rPr>
        <sz val="9"/>
        <color rgb="FF212529"/>
        <rFont val="Arial"/>
        <charset val="134"/>
      </rPr>
      <t xml:space="preserve">Tersedianya pengaduan yang  diproses per hari </t>
    </r>
    <r>
      <rPr>
        <sz val="9"/>
        <color rgb="FFFF0000"/>
        <rFont val="Arial"/>
        <charset val="134"/>
      </rPr>
      <t>crosscutting : Misi 3 Sasaran Meningkatnya Pelayanan Publik</t>
    </r>
  </si>
  <si>
    <t>Jumlah pengaduan yang diproses per hari</t>
  </si>
  <si>
    <t>Sasaran Kegiatan 2 (Kepala Bagian Porgram, Humas, dan Rekam Medis)</t>
  </si>
  <si>
    <t>Meningkatnya jumlah pengguna e-reservasi</t>
  </si>
  <si>
    <t>Persentase Peningkatan pengguna e-reservasi</t>
  </si>
  <si>
    <t>Sasaran Sub Kegiatan 2 (Kepala Sub Bagian SIM RS)</t>
  </si>
  <si>
    <r>
      <rPr>
        <sz val="9"/>
        <color rgb="FF212529"/>
        <rFont val="Arial"/>
        <charset val="134"/>
      </rPr>
      <t xml:space="preserve">Tersedianya pelayanan pendaftaran online (e-reservasi) </t>
    </r>
    <r>
      <rPr>
        <sz val="9"/>
        <color rgb="FFFF0000"/>
        <rFont val="Arial"/>
        <charset val="134"/>
      </rPr>
      <t>crosscutting : Misi 3 Sasaran Meningkatnya Pelayanan Publik</t>
    </r>
  </si>
  <si>
    <t>Jumlah pengguna pelayanan pendaftaran online (e-reservasi)</t>
  </si>
  <si>
    <t>Sasaran Kegiatan 3 (Kepala Bagian Porgram, Humas, dan Rekam Medis)</t>
  </si>
  <si>
    <t>Meningkatnya kelengkapan rekam medis</t>
  </si>
  <si>
    <t>-Persentase rekam medis yang lengkap dan sesuai standar  setelah selesai pelayanan 
- Kelengkapan Informed Concent setelah mendapatkan informasi yang jelas</t>
  </si>
  <si>
    <t>Sasaran Sub Kegiatan 3 (Kepala Sub Bagian SIM RS)</t>
  </si>
  <si>
    <r>
      <rPr>
        <sz val="9"/>
        <color rgb="FF212529"/>
        <rFont val="Arial"/>
        <charset val="134"/>
      </rPr>
      <t xml:space="preserve">Meningkatnya ketersediaan rekam medis saat dibutuhkan </t>
    </r>
    <r>
      <rPr>
        <sz val="9"/>
        <color rgb="FFFF0000"/>
        <rFont val="Arial"/>
        <charset val="134"/>
      </rPr>
      <t>crosscutting : Misi 3 Sasaran Meningkatnya Pelayanan Publik</t>
    </r>
  </si>
  <si>
    <t>Waktu Penyediaan dokumen rekam medik pelayanan Rawat Jalan ≤ 10 menit</t>
  </si>
  <si>
    <t>Menit</t>
  </si>
  <si>
    <t xml:space="preserve">≤ 10 </t>
  </si>
  <si>
    <t>Waktu penyediaan dokumen rekam medik pelayanan rawat inap</t>
  </si>
  <si>
    <t>≤ 15</t>
  </si>
  <si>
    <t>Sasaran Kegiatan 4 (Kepala Bagian Porgram, Humas, dan Rekam Medis)</t>
  </si>
  <si>
    <t>Meningkatnya kualitas perencanaan</t>
  </si>
  <si>
    <t>Persentase dokumen perencanaan sesuai ketentuan</t>
  </si>
  <si>
    <t>Sasaran Sub Kegiatan 4 (Kepala Sub Bagian Program)</t>
  </si>
  <si>
    <t>Tersedianya dokumen perencanaan kebijakan strategis jangka pendek</t>
  </si>
  <si>
    <t>Tersedianya dokumen perencanaan program dan kegiatan</t>
  </si>
  <si>
    <t>Sasaran Kegiatan 5 (Kepala Bagian Umum dan Kepegawaian)</t>
  </si>
  <si>
    <t xml:space="preserve">Meningkatnya kualitas pengadaan Barang Milik Daerah </t>
  </si>
  <si>
    <t xml:space="preserve">Persentase Pengadaan BMD sesuai ketentuan </t>
  </si>
  <si>
    <t>Sasaran Sub Kegiatan 5 (Kepala Sub Bagian Umum)</t>
  </si>
  <si>
    <t>Jumlah Meubel yang tersedia</t>
  </si>
  <si>
    <t>Paket  </t>
  </si>
  <si>
    <t xml:space="preserve">≥ 1 </t>
  </si>
  <si>
    <t>Tersedianya Dokumen Pelaporan dan Analisis- Prognosis Realisasi Anggaran</t>
  </si>
  <si>
    <t>Jumlah Pelaporan Prognosis</t>
  </si>
  <si>
    <t>Sasaran Kegiatan 6  (Kepala Bagian Umum dan Kepegawaian)</t>
  </si>
  <si>
    <t>Meningkatnya Kualitas administrasi perkantoran</t>
  </si>
  <si>
    <t>Sasaran Sub Kegiatan 6 (Kepala Sub Bagian Umum)</t>
  </si>
  <si>
    <t>:Jumlah Peralatan dan Perlengkapan Kantor tersedia</t>
  </si>
  <si>
    <t>Jumlah bahan logistik kantor dan kerumahtanggaan  tersedia</t>
  </si>
  <si>
    <t>≥ 5</t>
  </si>
  <si>
    <t>Sasaran Kegiatan 7  (Kepala Bagian Umum dan Kepegawaian)</t>
  </si>
  <si>
    <t>Meningkatnya kualitas pengelolaan Barang Milik Daerah</t>
  </si>
  <si>
    <t>Persentase BMD terpelihara</t>
  </si>
  <si>
    <t>Sasaran Sub Kegiatan 7 (Kepala Sub Bagian Umum)</t>
  </si>
  <si>
    <t xml:space="preserve"> Jumlah kendaraan dinas terpelihara lengkap</t>
  </si>
  <si>
    <t>Kendaraan</t>
  </si>
  <si>
    <t>Sasaran Kegiatan 8  (Kepala Bagian Umum dan Kepegawaian)</t>
  </si>
  <si>
    <t xml:space="preserve">Meningkatnya kualitas administrasi kepegawaian </t>
  </si>
  <si>
    <t>Ketepatan waktu pengusulan kenaikan pangkat</t>
  </si>
  <si>
    <t>Ketepatan Waktu pengurusan Gaji Berkala</t>
  </si>
  <si>
    <t>Sasaran Sub Kegiatan 8 (Kepala Sub Bagian Kepegawaian)</t>
  </si>
  <si>
    <t xml:space="preserve"> ≥ 2</t>
  </si>
  <si>
    <t>Terselesaikannya dokumen proses pangkat dan jabatan aparatur sipil negara</t>
  </si>
  <si>
    <t>Jumlah dokumen nota usul kenaikan pangkat yang diselesaikan</t>
  </si>
  <si>
    <t>Terlatihnya aparatur dalam rencana pengembangan individu pegawai (individual development plan)</t>
  </si>
  <si>
    <t>Jumlah aparatur yang mengikuti pelatihan dalam setahun</t>
  </si>
  <si>
    <t>Terlaksananya laporan instrumen, mengelola, menganalisa, dan membuat catatan/record kinerja pegawai</t>
  </si>
  <si>
    <t>Jumlah laporan data kepegawaian</t>
  </si>
  <si>
    <t>Tersusunnya instrumen,pelaksanaan pengukuran kinerja pegawai</t>
  </si>
  <si>
    <t>Jumlah laporan peningkatan Analisis Beban Kinerja pegawai</t>
  </si>
  <si>
    <t>Terselesaikannya dokumen cuti aparatur sipil negara</t>
  </si>
  <si>
    <t>Jumlah laporan cuti ASN</t>
  </si>
  <si>
    <t>Terlaksananya asistensi dan konsultasi pengelolaan system kepegawaian aparatur sipil negara/sumber daya manusia aparatur</t>
  </si>
  <si>
    <t xml:space="preserve">Jumlah laporan kegiatan </t>
  </si>
  <si>
    <t>Tersusunnya dokumen analisa jabatan,analisisi beban kerja,rencana kerja,rencana kerja redistribusi pegawai atau proyeksi kebutuhan pegawai 5 (lima) tahun dan peta jabatan aparatur sipil negara</t>
  </si>
  <si>
    <t>Sasaran Kegiatan 9 (Kepala Bidang Pelayanan Medik)</t>
  </si>
  <si>
    <t>Meningkatnya pelayanan kegawat daruratan (IGD)</t>
  </si>
  <si>
    <t>Respon time penanganan pasien</t>
  </si>
  <si>
    <t>&lt;5</t>
  </si>
  <si>
    <t>Pelayanan Ambulance 24 Jam</t>
  </si>
  <si>
    <t>Terpenuhinya tenaga medis yang terlatih</t>
  </si>
  <si>
    <t>Sasaran Sub Kegiatan 9 (Administrator Kesehatan Ahli Muda Bagian Yanmed drg rina)</t>
  </si>
  <si>
    <t xml:space="preserve">Terpenuhinya layanan PSC 119 </t>
  </si>
  <si>
    <t>Jumlah pasien PSC 119  yang terlayani perhari</t>
  </si>
  <si>
    <t>≥ 3</t>
  </si>
  <si>
    <t>drg rina</t>
  </si>
  <si>
    <t>Tersedianya SPO Pelayanan PSC</t>
  </si>
  <si>
    <t>Jumlah SPO Pelayanan PSC</t>
  </si>
  <si>
    <t>dr suanita</t>
  </si>
  <si>
    <t>Tersedianya SPO Pelayanan IGD</t>
  </si>
  <si>
    <t>Jumlah SPO Pelayanan IGD</t>
  </si>
  <si>
    <t>Terlaksananya  monitoring dan evaluasi layanan unggulan RS PSC</t>
  </si>
  <si>
    <t>Jumlah laporan monitoring dan evaluasi layanan unggulan RS PSC pertriwulan</t>
  </si>
  <si>
    <t>Terlaksana  kegiatan Tenaga Internship kesehatan</t>
  </si>
  <si>
    <t>Jumlah laporan kegiatan dokter internship kesehatan pertahun</t>
  </si>
  <si>
    <t>Sasaran Kegiatan 10  (Kepala Bidang Pelayanan Medik)</t>
  </si>
  <si>
    <t>Meningkatnya kualitas pelayanan Medical Tourism</t>
  </si>
  <si>
    <t>Persentase medical tourism yang terlayani sesuai SPO</t>
  </si>
  <si>
    <t>Sasaran Sub Kegiatan 10 (Administrator Kesehatan Ahli Muda Bagian Yanmed drg rina)</t>
  </si>
  <si>
    <r>
      <rPr>
        <sz val="9"/>
        <color rgb="FF212529"/>
        <rFont val="Arial"/>
        <charset val="134"/>
      </rPr>
      <t xml:space="preserve">Terpenuhinya cakupan layanan medical tourism yang terlayani </t>
    </r>
    <r>
      <rPr>
        <sz val="9"/>
        <color rgb="FFFF0000"/>
        <rFont val="Arial"/>
        <charset val="134"/>
      </rPr>
      <t>crosscutting: Dinas Pariwisata</t>
    </r>
  </si>
  <si>
    <t>Persentase cakupan pasien medical tourism</t>
  </si>
  <si>
    <t>Terlaksananya  monitoring dan evaluasi layanan unggulan RS Medical Tourism</t>
  </si>
  <si>
    <t>Jumlah laporan monitoring dan evaluasi layanan unggulan RS  Medical Tourism pertriwulan</t>
  </si>
  <si>
    <t>Sasaran Kegiatan 11  (Kepala Bidang Pelayanan Medik)</t>
  </si>
  <si>
    <t>Meningkatnya pelayanan Rawat Inap</t>
  </si>
  <si>
    <t>Angka insiden kematian rawat inap NDR&gt;48 Jam (≤0.24%) pertriwulan</t>
  </si>
  <si>
    <t>≤0.24</t>
  </si>
  <si>
    <t>Sasaran Sub Kegiatan 11  (Administrator Kesehatan Ahli Muda Bagian Yanmed dr suanita)</t>
  </si>
  <si>
    <t>Tersedianya SPO Pelayanan Ranap</t>
  </si>
  <si>
    <t>Jumlah SPO Pelayanan Ranap</t>
  </si>
  <si>
    <t>Tersedianya SPO Pelayanan Intensif</t>
  </si>
  <si>
    <t>Jumlah SPO Pelayanan Intensif</t>
  </si>
  <si>
    <t>Terlaksananya  monitoring dan evaluasi layanan unggulan RS PJT</t>
  </si>
  <si>
    <t>Jumlah laporan monitoring dan evaluasi layanan unggulan RS PJT pertriwulan</t>
  </si>
  <si>
    <t>Terlaksananya audit medis Pelayanan Medis</t>
  </si>
  <si>
    <t>Jumlah dokumen audit medis pertahun</t>
  </si>
  <si>
    <t>Terlaksananya  monitoring dan evaluasi layanan prioritas pengampuan (KJSU - KIA, dan non KJSU)</t>
  </si>
  <si>
    <t>Jumlah Dokumen monev layanan prioritas pengampuan pertriwulan</t>
  </si>
  <si>
    <t>Terlaksananya inovasi layanan prioritas Rumah Sakit</t>
  </si>
  <si>
    <t>Jumlah dokumen inovasi layanan prioritas RS pertriwulan</t>
  </si>
  <si>
    <t>Sasaran Kegiatan 12  (Kepala Bidang Pelayanan Medik)</t>
  </si>
  <si>
    <t>Meningkatnya pelayanan Rawat Jalan</t>
  </si>
  <si>
    <t xml:space="preserve">Persentase waktu tunggu pelayanan rawat jalan   ≤ 60 menit </t>
  </si>
  <si>
    <t xml:space="preserve">Sasaran Sub Kegiatan 12 (Administrator Kesehatan Ahli Muda Bagian Yanmed drg rina) </t>
  </si>
  <si>
    <t>Terpenuhinya dr.jaga spesialis sesuai jadwal</t>
  </si>
  <si>
    <t>Jumlah dokumen jadwal jaga dokter spesialis di poliklinik perbulan</t>
  </si>
  <si>
    <t>Tersedianya SPO Pelayanan Rawat jalan</t>
  </si>
  <si>
    <t>Jumlah SPO Pelayanan Rawat Jalan</t>
  </si>
  <si>
    <t>Terlaksananya  monitoring dan evaluasi layanan unggulan RS Hyperbaric Chamber</t>
  </si>
  <si>
    <t>Jumlah laporan monitoring dan evaluasi layanan unggulan RS Hyperbaric Chambe pertriwulan</t>
  </si>
  <si>
    <t>Sasaran Kegiatan 13  (Kepala Bidang Pelayanan Medik)</t>
  </si>
  <si>
    <t>Meningkatnya pelayanan ruang operasi</t>
  </si>
  <si>
    <t>Kejadian operasi salah sisi, salah prosedur, dan salah pasien</t>
  </si>
  <si>
    <t xml:space="preserve">Sasaran Sub Kegiatan 13 (Administrator Kesehatan Ahli Muda Bagian Yanmed drg rina) </t>
  </si>
  <si>
    <t>Tersedianya SPO Pelayanan OK</t>
  </si>
  <si>
    <t>Jumlah SPO Pelayanan OK</t>
  </si>
  <si>
    <t>Sasaran Kegiatan 14  (Kepala Bidang Pelayanan Medik)</t>
  </si>
  <si>
    <t>Meningkatnya pelayanan maternal dan neonatal</t>
  </si>
  <si>
    <t>Persentase pasien stunting terlayani di poli stunting</t>
  </si>
  <si>
    <t xml:space="preserve">Sasaran Sub Kegiatan 14  (Administrator Kesehatan Ahli Muda Bagian Yanmed drg rina) </t>
  </si>
  <si>
    <t>Tersedianya SPO Pelayanan VK dan Nifas</t>
  </si>
  <si>
    <t>Jumlah SPO Pelayanan VK dan Nifas</t>
  </si>
  <si>
    <t>Terlaksananya  monitoring dan evaluasi layanan unggulan IVF</t>
  </si>
  <si>
    <t>Jumlah laporan monitoring dan evaluasi layanan unggulan RS IVF Pertriwulan</t>
  </si>
  <si>
    <t>Sasaran Kegiatan 15  (Kepala Bidang Pelayanan Medik)</t>
  </si>
  <si>
    <t>Meningkatnya kualitas pelayanan penanggulangan bencana</t>
  </si>
  <si>
    <t>Persentase pasien yang terlayani</t>
  </si>
  <si>
    <t>Sasaran Sub Kegiatan 15 (Administrator Kesehatan Ahli Muda Bagian Yanmed dr. suanita)</t>
  </si>
  <si>
    <r>
      <rPr>
        <sz val="9"/>
        <color rgb="FF212529"/>
        <rFont val="Arial"/>
        <charset val="134"/>
      </rPr>
      <t xml:space="preserve">Terlaksananya simulasi Hospital Disaster Plan </t>
    </r>
    <r>
      <rPr>
        <sz val="9"/>
        <color rgb="FFFF0000"/>
        <rFont val="Arial"/>
        <charset val="134"/>
      </rPr>
      <t>crosscutting: BPBD</t>
    </r>
  </si>
  <si>
    <t>Jumlah dokumen pelaksanaan simulasi pertahun</t>
  </si>
  <si>
    <t>Sasaran Kegiatan 16  (Kepala Bidang Keperawatan)</t>
  </si>
  <si>
    <t>Meningkatnya mutu pelayanan Keperawatan Rumah Sakit</t>
  </si>
  <si>
    <t>Terpenuhinya tenaga keperawatan dan bidan sesuai dengan kebutuhan beban kerja tiap unit</t>
  </si>
  <si>
    <t>Sasaran Sub Kegiatan 16 ( (Administrator Kesehatan Ahli Muda Bagian keperawatan afrina susiaty)</t>
  </si>
  <si>
    <t>Terlaksananya pelatihan keperawatan</t>
  </si>
  <si>
    <t>Jumlah tenaga yang sudah pelatihan</t>
  </si>
  <si>
    <t>Terlaksananya kredensialing keperawatan</t>
  </si>
  <si>
    <t>Jumlah laporan tenaga yang sudah di kredensial</t>
  </si>
  <si>
    <t>≥ 1</t>
  </si>
  <si>
    <t>Terlaksananya assesment kompetensi keperawatan</t>
  </si>
  <si>
    <t>Jumlah laporan assesment kompetensi keperawatan</t>
  </si>
  <si>
    <t>Terlaksananya monitoring dan evaluasi terkait penilaian kinerja keperawatan</t>
  </si>
  <si>
    <t>Jumlah laporan monitoring dan evaluasi terkait penilaian kinerja keperawatan</t>
  </si>
  <si>
    <t>Perawat Ahli Muda</t>
  </si>
  <si>
    <t>Terlaksananya pemetaan keperawatan mulai dari PK 1-PK 5</t>
  </si>
  <si>
    <t>Jumlah dokumen pemetaan keperawatan mulai PK 1-PK 5</t>
  </si>
  <si>
    <t>Terlaksananya analisa kebutuhan tenaga perawat setiap unit</t>
  </si>
  <si>
    <t>Jumlah dokumen analisa kebutuhan tenaga peerawat setiap unit</t>
  </si>
  <si>
    <t>Sasaran Kegiatan 17 (Kepala Bidang Penunjang Medik dan Non Medik)</t>
  </si>
  <si>
    <t>Terpenuhinya pelayanan penunjang medik</t>
  </si>
  <si>
    <t>Persentase tersedianya alat kesehatan, obat dan bmhp pelayanan</t>
  </si>
  <si>
    <t>Persentase tersedianya kebijakan, pedoman/spo instalasi di penunjang medis dan non medis sesuai ketentuan</t>
  </si>
  <si>
    <t xml:space="preserve">Persentase limbah B3 yang terolah </t>
  </si>
  <si>
    <t>Sasaran Sub Kegiatan 17</t>
  </si>
  <si>
    <t>Tersedianya SK layanan Radiologi, Lab, Rehab Medik, tekmed</t>
  </si>
  <si>
    <t>Jumlah SK layanan Radiologi, Lab, Rehab Medik, tekmed</t>
  </si>
  <si>
    <t>Tersedianya pemeliharaan alkes</t>
  </si>
  <si>
    <t>Jumlah kegiatan pemeliharaan alkes</t>
  </si>
  <si>
    <r>
      <rPr>
        <sz val="9"/>
        <color rgb="FF212529"/>
        <rFont val="Arial"/>
        <charset val="134"/>
      </rPr>
      <t xml:space="preserve">Tersedianya kebijakan, Pedoman/Panduan dan SPO Instalasi Farmasi, Gizi, CSSD, IPJ, IKL, Penata Anastesi </t>
    </r>
    <r>
      <rPr>
        <sz val="9"/>
        <color rgb="FFFF0000"/>
        <rFont val="Arial"/>
        <charset val="134"/>
      </rPr>
      <t>crosscutting : Dinas Lingkungan Hidup</t>
    </r>
  </si>
  <si>
    <t>Jumlah kebijakan, Pedoman/Panduan dan SPO Instalasi Farmasi, Gizi, CSSD, IPJ, IKL, Penata Anastesi</t>
  </si>
  <si>
    <t>Tersedianya alat kesehatan sesuai dengan standar ASPAK Kemenkes</t>
  </si>
  <si>
    <t>Jumlah dokumen laporan ASPAK ke Kemenkes</t>
  </si>
  <si>
    <t>Tersedianya pengadaan obat-obatan sesuai formularium</t>
  </si>
  <si>
    <t>Persentase ketersediaan obat-obatan Rumah sakit</t>
  </si>
  <si>
    <t xml:space="preserve">Tersedianya pengadaan barang habis pakai  sesuai kebutuhan </t>
  </si>
  <si>
    <t>Persentase ketersediaan bahan medis habis pakai</t>
  </si>
  <si>
    <t xml:space="preserve">Tersedianya pedoman layanan rumah duka </t>
  </si>
  <si>
    <t>Jumlah dokumen layanan rumah duka</t>
  </si>
  <si>
    <t>Sasaran Kegiatan 18 (Kepala Bagian Keuangan)</t>
  </si>
  <si>
    <t>Meningkatnya efisiensi Rumah Sakit</t>
  </si>
  <si>
    <t>CRR</t>
  </si>
  <si>
    <t>&gt;100</t>
  </si>
  <si>
    <t>Sasaran Sub Kegiatan 18</t>
  </si>
  <si>
    <t>Persentase realisasi Belanja pertahun</t>
  </si>
  <si>
    <t>Terlaksananya laporan keuangan rumah sakit</t>
  </si>
  <si>
    <t xml:space="preserve">Persentase ketepatan waktu penyusunan laporan keuangan </t>
  </si>
  <si>
    <t>Jumlah dokumen  pemberian jasa pelayanan perbulan</t>
  </si>
  <si>
    <t>Terselesaikannya laporan Pendapatan BLUD</t>
  </si>
  <si>
    <t>Jumlah Dokumen Pendapatan BLUD perbulan</t>
  </si>
  <si>
    <t>Terselesaikannya verifikasi dokumen SPJ</t>
  </si>
  <si>
    <t>Jumlah dokumen verifikasi SPJ</t>
  </si>
  <si>
    <t>≥ 20</t>
  </si>
  <si>
    <t>Terselesaikannya inventarisasi data untuk laporan keuangan daerah</t>
  </si>
  <si>
    <t>Jumlah dokumen inventarisasi data untuk laporan keuangan daerah persemester</t>
  </si>
  <si>
    <t>Tersedianya dokumen anggaran belanja daerah</t>
  </si>
  <si>
    <t>Jumlah dokumen RKA dan DPA persemester</t>
  </si>
  <si>
    <t>Tersedianya dokumen rencana bisnis anggaran (RBA) BLUD</t>
  </si>
  <si>
    <t>Jumlah dokumen RBA BLUD persemester</t>
  </si>
  <si>
    <t>Terlaksananya penginputan rincian anggaran pada SIPD RI tepat waktu</t>
  </si>
  <si>
    <t>Persentase penginputan rincian anggaran pada SIPD RI tepat waktu</t>
  </si>
  <si>
    <t>Terlaksananya penginputan rincian anggaran BLUD pada aplikasi e-BLUD tepat waktu</t>
  </si>
  <si>
    <t>Persentase penginputan rincian anggaran BLUD pada aplikasi e-BLUD tepat waktu</t>
  </si>
  <si>
    <t>PROGRAM PEMENUHAN UPAYA KESEHATAN PERORANGAN DAN UPAYA KESEHATAN MASYARAKAT</t>
  </si>
  <si>
    <t>Meningkatnya Kualitas Pelayanan Medis Rumah Sakit</t>
  </si>
  <si>
    <t>TOI = 2 hari</t>
  </si>
  <si>
    <t>Hari</t>
  </si>
  <si>
    <t>2 Hari</t>
  </si>
  <si>
    <t>BOR = 65%</t>
  </si>
  <si>
    <t>BTO = 40 kali</t>
  </si>
  <si>
    <t>Kali</t>
  </si>
  <si>
    <t>40 Kali</t>
  </si>
  <si>
    <t>LOS = 6 hari</t>
  </si>
  <si>
    <t>6 Hari</t>
  </si>
  <si>
    <t> Penyediaan Fasilitas Pelayanan Kesehatan untuk UKM dan UKP Kewenangan Daerah Kabupaten/Kota</t>
  </si>
  <si>
    <t>Terpenuhinya ketersediaan sarana dan prasarana
pelayanan RS yang dimanfaatkan</t>
  </si>
  <si>
    <t>Persentase ketersediaan sarana dan prasarana
pelayanan RS yang dimanfaatkan</t>
  </si>
  <si>
    <t xml:space="preserve"> Pembangunan Rumah Sakit beserta Sarana dan Prasarana Pendukungnya</t>
  </si>
  <si>
    <t>Terpenuhinya Rumah Sakit Baru dengan Rasio Tempat Tidur Terhadap Jumlah Penduduk Minimal 1:1000</t>
  </si>
  <si>
    <t>Jumlah Rumah Sakit Baru yang Memenuhi Rasio Tempat Tidur Terhadap Jumlah Penduduk Minimal 1:1000</t>
  </si>
  <si>
    <t>Persentase penyediaan sarana prasarana Rumah Sakit</t>
  </si>
  <si>
    <t xml:space="preserve">Jumlah Peralatan dan Mesin Lainnya yang diadakan </t>
  </si>
  <si>
    <t xml:space="preserve">Tersedianya fasilitas pendukung rumah duka </t>
  </si>
  <si>
    <t>Memberikan pelayanan yang bermutu sesuai standar</t>
  </si>
  <si>
    <t>Pengadaan Alat Kesehatan/Alat Penunjang Medik Fasilitas Pelayanan Kesehatan</t>
  </si>
  <si>
    <t>Tersedianya Alat Kesehatan/Alat Penunjang Medik Fasilitas Pelayanan Kesehatan</t>
  </si>
  <si>
    <t>Jumlah Alat Kesehatan/Alat Penunjang Medik Fasilitas Pelayanan Kesehatan yang Disediakan</t>
  </si>
  <si>
    <t>Tersdianya sarana fasilitas  kesehatan yg sesuai standar</t>
  </si>
  <si>
    <t>Jumlah sarana fasilitas Alat kesehatan yg sesuai standar</t>
  </si>
  <si>
    <t>Pemeliharaan Rutin dan Berkala Alat Kesehatan/Alat Penunjang Medik Fasilitas Pelayanan Kesehatan</t>
  </si>
  <si>
    <t xml:space="preserve">Terpeliharanya Alat Kesehatan/Alat Penunjang Medik Fasilitas Layanan Kesehatan Sesuai Standar  </t>
  </si>
  <si>
    <t>Jumlah Alat Kesehatan/Alat Penunjang Medik Fasilitas Layanan Kesehatan yang Terpelihara Sesuai Standar</t>
  </si>
  <si>
    <t>Pengadaan Obat, Bahan Habis Pakai, Bahan Medis Habis Pakai,, Vaksin, Makanan dan Minuman di Fasilitas Kesehatan</t>
  </si>
  <si>
    <t>Tersedianya Obat, Bahan Habis Pakai, Bahan Medis Habis Pakai, Vaksin, Makanan dan Minuman di Fasilitas Kesehatan</t>
  </si>
  <si>
    <t>Jumlah Obat, Bahan Habis Pakai, Bahan Medis Habis Pakai, Vaksin, Makanan dan Minuman di Fasilitas Kesehatan yang disediakan</t>
  </si>
  <si>
    <t>Jumlah ketersediaan obat-obatan Rumah sakit</t>
  </si>
  <si>
    <t>Jumlah ketersediaan bahan medis habis pakai</t>
  </si>
  <si>
    <t>Pengembangan Rumah Sakit</t>
  </si>
  <si>
    <t>Tersedianya Rumah sakit yang ditingkatkan sarana, prasarana, alat kesehatan dan SDM agar sesuai standar jenis pelayanan rumah sakit berdasarkan kelas rumah sakit yang memenuhi rasio tempat tidur terhadap jumlah penduduk minimal 1:1000 dan/atau dalam rangka peningkatan kapasitas pelayanan rumah sakit</t>
  </si>
  <si>
    <t>Jumlah Rumah sakit yang ditingkatkan sarana, prasarana, alat kesehatan dan SDM agar sesuai standar jenis pelayanan rumah sakit berdasarkan kelas rumah sakit yang memenuhi rasio tempat tidur terhadap jumlah penduduk minimal 1:1000 dan/atau dalam rangka peningkatan kapasitas pelayanan rumah sakit</t>
  </si>
  <si>
    <t> Rehabilitasi dan Pemeliharaan Rumah Sakit</t>
  </si>
  <si>
    <t>Tersedianya Sarana, Prasarana dan Alat Kesehatan yang Telah Dilakukan Program Rehabilitasi dan Pemeliharaan Oleh Rumah Sakit</t>
  </si>
  <si>
    <t>Jumlah Sarana, Prasarana dan Alat Kesehatan yang Telah Dilakukan Program Rehabilitasi dan Pemeliharaan Oleh Rumah Sakit</t>
  </si>
  <si>
    <t>Penyediaan Layanan Kesehatan untuk UKM dan UKP Rujukan Tingkat Daerah Kabupaten/Kota</t>
  </si>
  <si>
    <t xml:space="preserve">Terpenuhinya layanan kesehatan pendukung kegiatan pelayanan kesehatan RS  sesuai standar </t>
  </si>
  <si>
    <t xml:space="preserve">persentase terpenuhinya layanan kesehatan pendukung kegiatan pelayanan kesehatan RS  sesuai standar </t>
  </si>
  <si>
    <t>Penyediaan dan Pengelolaan Sistem Penanganan Gawat Darurat Terpadu (SPGDT)</t>
  </si>
  <si>
    <t xml:space="preserve">Tersedia dan Terkelolanya Public Safety Center (PSC 119) yang Terintegrasi Dengan Rumah Sakit Dalam Satu Sistem Penanganan Gawat Darurat Terpadu (SPGDT)  </t>
  </si>
  <si>
    <t>Jumlah Public Safety Center (PSC 119) Tersediaan, Terkelolaan dan Terintegrasi Dengan Rumah Sakit Dalam Satu Sistem Penanganan Gawat Darurat Terpadu (SPGDT)</t>
  </si>
  <si>
    <t>Terpenuhinya layanan PSC 119 MEMS dan Home Care</t>
  </si>
  <si>
    <t>Jumlah layanan PSC 119 MEMS dan Home care yang terlayani</t>
  </si>
  <si>
    <t>Terpenuhinya cakupan pasien pasca bencana yang terlayani</t>
  </si>
  <si>
    <t>Jumlah cakupan pasien pasca bencana</t>
  </si>
  <si>
    <t>Pengelolaan Pelayanan Kesehatan Lingkungan</t>
  </si>
  <si>
    <t xml:space="preserve">Terlaksananya Pengelolaan Pelayanan Kesehatan Lingkungan  </t>
  </si>
  <si>
    <t>Jumlah Dokumen Hasil Pengelolaan Pelayanan Kesehatan Lingkungan</t>
  </si>
  <si>
    <t>Tersedianya kebijakan, Pedoman/Panduan dan SPO Instalasi Farmasi, Gizi, CSSD, IPJ, IKL, Penata Anastesi (cross cutting: Dinas Lingkungan Hidup)</t>
  </si>
  <si>
    <t>6 dokumen unit pelayanan</t>
  </si>
  <si>
    <t>Operasional Pelayanan Rumah Sakit</t>
  </si>
  <si>
    <t xml:space="preserve">Tersedianya Operasional Pelayanan Rumah Sakit </t>
  </si>
  <si>
    <t>Jumlah Dokumen Operasional Pelayanan Rumah Sakit</t>
  </si>
  <si>
    <t xml:space="preserve">Dokumen </t>
  </si>
  <si>
    <t xml:space="preserve">Jadwal jaga dokter spesialis di poliklinik </t>
  </si>
  <si>
    <t>Terpenuhinya cakupan layanan medical tourism yang terlayani</t>
  </si>
  <si>
    <t>Jumlah cakupan pasien medical tourism</t>
  </si>
  <si>
    <t>Terlaksananya pemantauan dan pengawasan Pengembangan Mutu Pelayanan dan ketenagaan medik</t>
  </si>
  <si>
    <t xml:space="preserve">Pemberian pelayanan medis dan penunjang sesuai dengan Standar Operasional Prosedur (SOP) yang telah ditetapkan </t>
  </si>
  <si>
    <t>koordinasi Pengembangan Mutu  Pelayanan Medik dengan sub unit kerja lain di lingkungan RSUD</t>
  </si>
  <si>
    <t xml:space="preserve">Meningkatkan kinerja pelayanan sesuai standar pelayanan </t>
  </si>
  <si>
    <t xml:space="preserve">Tersedianya layananan kedaruratan Unit Reaksi Cepat PSC 112 dan Home Care 24 jam </t>
  </si>
  <si>
    <t xml:space="preserve">kejadian Terlayani penanganan pasien darurat di lokasi </t>
  </si>
  <si>
    <t>Terlaksananya tata laksana penyelenggaraan Pelayanan Medik</t>
  </si>
  <si>
    <t xml:space="preserve">Memberikan pelayanan yang bermutu sesuai standar </t>
  </si>
  <si>
    <t>Terlaksananya  pemantauan dan pengawasan Pelayanan Medik</t>
  </si>
  <si>
    <t xml:space="preserve">Melaksanakan standarisasi mutu pelayanan dan tindak lanjut rekomendasi </t>
  </si>
  <si>
    <t>Pematangan kompetensi pendidikan dokter</t>
  </si>
  <si>
    <t>Tersedianya SPO Pelayanan Rawat jalan, OK, VK, Nifas, dan PSC</t>
  </si>
  <si>
    <t>Tersedianya SPO Pelayanan  Rawat jalan, OK, VK, Nifas, dan PSC</t>
  </si>
  <si>
    <t>Tersedianya dokumen akreditasi Pelayanan Rajal, OK, dan VK/Nifas</t>
  </si>
  <si>
    <t>Jumlah dokumen akreditasi Pelayanan Rajal, OK, dan VK/Nifas</t>
  </si>
  <si>
    <t>Tersedianya SPO Pelayanan IGD, Ranap</t>
  </si>
  <si>
    <t xml:space="preserve">Jumlah SPO Pelayanan IGD, Ranap, rawat jalan dan OK </t>
  </si>
  <si>
    <t>2 Dokumen</t>
  </si>
  <si>
    <t>Tersedianya  kebijakan, Pedoman/Panduan dan SPO Pelayanan IGD, IRNA dan Intensif</t>
  </si>
  <si>
    <t xml:space="preserve">jumlah kebijakan, Pedoman/Panduan dan SPO Pelayanan IGD, IRNA dan Intensif </t>
  </si>
  <si>
    <t>7 Dokumen Unit Pelayanan</t>
  </si>
  <si>
    <t>Tersedianya dokumen  akreditasi Pelayanan IGD, IRNA dan Intensif</t>
  </si>
  <si>
    <t xml:space="preserve">jumlah dokumen akreditasi Pelayanan IGD, IRNA dan Intensif </t>
  </si>
  <si>
    <t>150 Dokumen</t>
  </si>
  <si>
    <t>Persentase pelatihan keperawatan</t>
  </si>
  <si>
    <t>300 orang</t>
  </si>
  <si>
    <t xml:space="preserve">Jumlah tenaga yang sudah di kredensial: </t>
  </si>
  <si>
    <t>Menyusun rancangan  kerangka acuan</t>
  </si>
  <si>
    <t>Jumlah dokumen kerangka acuan</t>
  </si>
  <si>
    <t>Menyusun rancangan pedoman/ prosedur pelaksanaan program sumber daya Kesehatan</t>
  </si>
  <si>
    <t>Jumlah dokumen pedoman/prosedur pelaksanaan program sumber daya kesehatan</t>
  </si>
  <si>
    <t>Menyusun rancangan tata hubungan kerja pelaksanaan program sumber daya kesehatan.</t>
  </si>
  <si>
    <t>Jumlah dokumen tata hubungan kerja pelaksanaan program sumber daya kesehatan.</t>
  </si>
  <si>
    <t>Dokumen pemetaan keperawatan mulai PK 1-PK 5</t>
  </si>
  <si>
    <t xml:space="preserve">Jumlah SK layanan Radiologi, Lab, Rehab Medik, tekmed </t>
  </si>
  <si>
    <t xml:space="preserve">Jumlah kebijakan, Pedoman/Panduan dan SPO Instalasi Farmasi, Gizi, CSSD, IPJ, IKL, Penata Anastesi </t>
  </si>
  <si>
    <t>Tersedianya dokumen  akreditasi Pelayanan Radiologi, Lab, Rehab Medik, HD, Teknisi Medik</t>
  </si>
  <si>
    <t>Jumlah dokumen akreditasi Pelayanan Radiologi, Lab, Rehab Medik, HD, Teknisi Medik</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</si>
</sst>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2" formatCode="_-&quot;£&quot;* #,##0_-;\-&quot;£&quot;* #,##0_-;_-&quot;£&quot;* &quot;-&quot;_-;_-@_-"/>
    <numFmt numFmtId="43" formatCode="_-* #,##0.00_-;\-* #,##0.00_-;_-* &quot;-&quot;??_-;_-@_-"/>
    <numFmt numFmtId="44" formatCode="_-&quot;£&quot;* #,##0.00_-;\-&quot;£&quot;* #,##0.00_-;_-&quot;£&quot;* &quot;-&quot;??_-;_-@_-"/>
    <numFmt numFmtId="176" formatCode="_-* #,##0_-;\-* #,##0_-;_-* &quot;-&quot;??_-;_-@_-"/>
  </numFmts>
  <fonts count="43">
    <font>
      <sz val="11"/>
      <color theme="1"/>
      <name val="Calibri"/>
      <charset val="134"/>
      <scheme val="minor"/>
    </font>
    <font>
      <b/>
      <sz val="11"/>
      <color theme="1"/>
      <name val="Calibri"/>
      <charset val="134"/>
      <scheme val="minor"/>
    </font>
    <font>
      <sz val="9"/>
      <color theme="1"/>
      <name val="Calibri"/>
      <charset val="134"/>
      <scheme val="minor"/>
    </font>
    <font>
      <b/>
      <sz val="9"/>
      <color theme="1"/>
      <name val="Calibri"/>
      <charset val="134"/>
      <scheme val="minor"/>
    </font>
    <font>
      <b/>
      <sz val="9"/>
      <color theme="1"/>
      <name val="Arial"/>
      <charset val="134"/>
    </font>
    <font>
      <sz val="9"/>
      <color theme="1"/>
      <name val="Arial"/>
      <charset val="134"/>
    </font>
    <font>
      <sz val="9"/>
      <color rgb="FF262626"/>
      <name val="Calibri"/>
      <charset val="134"/>
      <scheme val="minor"/>
    </font>
    <font>
      <sz val="9"/>
      <name val="Calibri"/>
      <charset val="134"/>
      <scheme val="minor"/>
    </font>
    <font>
      <sz val="9"/>
      <color rgb="FF212529"/>
      <name val="Arial"/>
      <charset val="134"/>
    </font>
    <font>
      <b/>
      <sz val="9"/>
      <color rgb="FF212529"/>
      <name val="Arial"/>
      <charset val="134"/>
    </font>
    <font>
      <b/>
      <sz val="9"/>
      <color rgb="FF262626"/>
      <name val="Calibri"/>
      <charset val="134"/>
      <scheme val="minor"/>
    </font>
    <font>
      <sz val="11"/>
      <color rgb="FF333333"/>
      <name val="Arial"/>
      <charset val="134"/>
    </font>
    <font>
      <b/>
      <sz val="9"/>
      <name val="Arial"/>
      <charset val="134"/>
    </font>
    <font>
      <b/>
      <sz val="12"/>
      <color rgb="FF212529"/>
      <name val="Arial"/>
      <charset val="134"/>
    </font>
    <font>
      <b/>
      <sz val="11"/>
      <color rgb="FF262626"/>
      <name val="Calibri"/>
      <charset val="134"/>
      <scheme val="minor"/>
    </font>
    <font>
      <b/>
      <sz val="12.5"/>
      <color rgb="FF262626"/>
      <name val="Calibri"/>
      <charset val="134"/>
      <scheme val="minor"/>
    </font>
    <font>
      <sz val="12.5"/>
      <color rgb="FF262626"/>
      <name val="Calibri"/>
      <charset val="134"/>
      <scheme val="minor"/>
    </font>
    <font>
      <b/>
      <sz val="12.5"/>
      <color rgb="FF000000"/>
      <name val="Calibri"/>
      <charset val="134"/>
      <scheme val="minor"/>
    </font>
    <font>
      <sz val="12.5"/>
      <color theme="1"/>
      <name val="Calibri"/>
      <charset val="134"/>
      <scheme val="minor"/>
    </font>
    <font>
      <sz val="9"/>
      <color rgb="FF000000"/>
      <name val="Calibri"/>
      <charset val="134"/>
      <scheme val="minor"/>
    </font>
    <font>
      <b/>
      <sz val="9"/>
      <color rgb="FF000000"/>
      <name val="Calibri"/>
      <charset val="134"/>
      <scheme val="minor"/>
    </font>
    <font>
      <sz val="9"/>
      <color rgb="FF0D0D0D"/>
      <name val="Calibri"/>
      <charset val="134"/>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9"/>
      <color rgb="FFFF0000"/>
      <name val="Arial"/>
      <charset val="134"/>
    </font>
  </fonts>
  <fills count="35">
    <fill>
      <patternFill patternType="none"/>
    </fill>
    <fill>
      <patternFill patternType="gray125"/>
    </fill>
    <fill>
      <patternFill patternType="solid">
        <fgColor theme="5" tint="0.799981688894314"/>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top style="thin">
        <color auto="1"/>
      </top>
      <bottom/>
      <diagonal/>
    </border>
    <border>
      <left style="thin">
        <color auto="1"/>
      </left>
      <right/>
      <top style="thin">
        <color auto="1"/>
      </top>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4" borderId="16"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7" applyNumberFormat="0" applyFill="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5" borderId="19" applyNumberFormat="0" applyAlignment="0" applyProtection="0">
      <alignment vertical="center"/>
    </xf>
    <xf numFmtId="0" fontId="32" fillId="6" borderId="20" applyNumberFormat="0" applyAlignment="0" applyProtection="0">
      <alignment vertical="center"/>
    </xf>
    <xf numFmtId="0" fontId="33" fillId="6" borderId="19" applyNumberFormat="0" applyAlignment="0" applyProtection="0">
      <alignment vertical="center"/>
    </xf>
    <xf numFmtId="0" fontId="34" fillId="7" borderId="21" applyNumberFormat="0" applyAlignment="0" applyProtection="0">
      <alignment vertical="center"/>
    </xf>
    <xf numFmtId="0" fontId="35" fillId="0" borderId="22" applyNumberFormat="0" applyFill="0" applyAlignment="0" applyProtection="0">
      <alignment vertical="center"/>
    </xf>
    <xf numFmtId="0" fontId="36" fillId="0" borderId="23"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cellStyleXfs>
  <cellXfs count="204">
    <xf numFmtId="0" fontId="0" fillId="0" borderId="0" xfId="0"/>
    <xf numFmtId="0" fontId="0" fillId="0" borderId="0" xfId="0" applyAlignment="1">
      <alignment horizontal="center" vertical="center"/>
    </xf>
    <xf numFmtId="0" fontId="1" fillId="0" borderId="0" xfId="0" applyFont="1" applyAlignment="1">
      <alignment horizontal="left" vertical="center"/>
    </xf>
    <xf numFmtId="0" fontId="1" fillId="2" borderId="0" xfId="0" applyFont="1" applyFill="1" applyAlignment="1">
      <alignment horizontal="left" vertical="center"/>
    </xf>
    <xf numFmtId="0" fontId="1" fillId="0" borderId="1" xfId="0" applyFont="1" applyBorder="1" applyAlignment="1">
      <alignment horizontal="left" vertical="center"/>
    </xf>
    <xf numFmtId="0" fontId="0" fillId="0" borderId="2" xfId="0" applyBorder="1" applyAlignment="1">
      <alignment horizontal="left" vertical="center"/>
    </xf>
    <xf numFmtId="0" fontId="0" fillId="0" borderId="0" xfId="0" applyAlignment="1">
      <alignment horizontal="left" vertical="center"/>
    </xf>
    <xf numFmtId="0" fontId="0" fillId="0" borderId="0" xfId="0" applyAlignment="1">
      <alignment horizontal="center" vertical="center" wrapText="1"/>
    </xf>
    <xf numFmtId="176" fontId="0" fillId="0" borderId="0" xfId="1" applyNumberFormat="1"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3" fillId="0" borderId="4" xfId="0" applyFont="1" applyBorder="1" applyAlignment="1">
      <alignment horizontal="center" vertical="center" wrapText="1"/>
    </xf>
    <xf numFmtId="0" fontId="1" fillId="0" borderId="1" xfId="0" applyFont="1" applyBorder="1" applyAlignment="1">
      <alignment horizontal="center" vertical="center" wrapText="1"/>
    </xf>
    <xf numFmtId="176" fontId="1" fillId="0" borderId="1" xfId="1" applyNumberFormat="1" applyFont="1" applyBorder="1" applyAlignment="1">
      <alignment horizontal="center" vertical="center"/>
    </xf>
    <xf numFmtId="0" fontId="3" fillId="0" borderId="5" xfId="0" applyFont="1" applyBorder="1" applyAlignment="1">
      <alignment horizontal="center" vertical="center" wrapText="1"/>
    </xf>
    <xf numFmtId="0" fontId="1" fillId="0" borderId="6" xfId="0" applyFont="1" applyBorder="1" applyAlignment="1">
      <alignment vertical="center"/>
    </xf>
    <xf numFmtId="0" fontId="1" fillId="0" borderId="7" xfId="0" applyFont="1" applyBorder="1" applyAlignment="1">
      <alignment vertical="center"/>
    </xf>
    <xf numFmtId="0" fontId="1" fillId="0" borderId="3" xfId="0" applyFont="1" applyBorder="1" applyAlignment="1">
      <alignment vertical="center"/>
    </xf>
    <xf numFmtId="0" fontId="1" fillId="0" borderId="7" xfId="0" applyFont="1" applyBorder="1" applyAlignment="1">
      <alignment horizontal="center" vertical="center"/>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176" fontId="1" fillId="0" borderId="6" xfId="1" applyNumberFormat="1"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vertical="center"/>
    </xf>
    <xf numFmtId="176" fontId="1" fillId="0" borderId="6" xfId="1" applyNumberFormat="1" applyFont="1" applyFill="1" applyBorder="1" applyAlignment="1">
      <alignment horizontal="center" vertical="center" wrapText="1"/>
    </xf>
    <xf numFmtId="176" fontId="1" fillId="0" borderId="6" xfId="0" applyNumberFormat="1" applyFont="1" applyBorder="1" applyAlignment="1">
      <alignment horizontal="center" vertical="center"/>
    </xf>
    <xf numFmtId="176" fontId="1" fillId="0" borderId="1" xfId="0" applyNumberFormat="1" applyFont="1" applyBorder="1" applyAlignment="1">
      <alignment horizontal="center" vertical="center"/>
    </xf>
    <xf numFmtId="0" fontId="3" fillId="0" borderId="1" xfId="0" applyFont="1" applyBorder="1" applyAlignment="1">
      <alignment horizontal="left" vertical="center" wrapText="1"/>
    </xf>
    <xf numFmtId="176" fontId="1" fillId="0" borderId="6" xfId="1" applyNumberFormat="1" applyFont="1" applyFill="1" applyBorder="1" applyAlignment="1">
      <alignment horizontal="center" vertical="center"/>
    </xf>
    <xf numFmtId="176" fontId="1" fillId="0" borderId="1" xfId="1" applyNumberFormat="1" applyFont="1" applyFill="1" applyBorder="1" applyAlignment="1">
      <alignment horizontal="center" vertical="center"/>
    </xf>
    <xf numFmtId="0" fontId="3" fillId="0" borderId="0" xfId="0" applyFont="1" applyAlignment="1">
      <alignment horizontal="left" vertical="center" wrapText="1"/>
    </xf>
    <xf numFmtId="0" fontId="4"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left" vertical="center" wrapText="1"/>
    </xf>
    <xf numFmtId="0" fontId="0" fillId="0" borderId="1" xfId="0" applyBorder="1" applyAlignment="1">
      <alignment horizontal="left" vertical="center"/>
    </xf>
    <xf numFmtId="0" fontId="5" fillId="0" borderId="1" xfId="0" applyFont="1" applyBorder="1" applyAlignment="1">
      <alignment horizontal="left" vertical="center" wrapText="1"/>
    </xf>
    <xf numFmtId="0" fontId="0" fillId="0" borderId="1" xfId="0" applyBorder="1" applyAlignment="1">
      <alignment horizontal="center" vertical="center"/>
    </xf>
    <xf numFmtId="0" fontId="0" fillId="0" borderId="7" xfId="0" applyBorder="1" applyAlignment="1">
      <alignment horizontal="center" vertical="center"/>
    </xf>
    <xf numFmtId="176" fontId="0" fillId="0" borderId="6" xfId="1" applyNumberFormat="1" applyFont="1" applyFill="1" applyBorder="1" applyAlignment="1">
      <alignment horizontal="center" vertical="center" wrapText="1"/>
    </xf>
    <xf numFmtId="0" fontId="0" fillId="0" borderId="6" xfId="0" applyBorder="1" applyAlignment="1">
      <alignment horizontal="center" vertical="center"/>
    </xf>
    <xf numFmtId="176" fontId="0" fillId="0" borderId="1" xfId="1" applyNumberFormat="1" applyFont="1" applyFill="1" applyBorder="1" applyAlignment="1">
      <alignment horizontal="center" vertical="center"/>
    </xf>
    <xf numFmtId="0" fontId="1" fillId="0" borderId="0" xfId="0" applyFont="1" applyAlignment="1">
      <alignment horizontal="center" vertical="center"/>
    </xf>
    <xf numFmtId="1" fontId="1" fillId="0" borderId="0" xfId="0" applyNumberFormat="1" applyFont="1" applyAlignment="1">
      <alignment horizontal="center" vertical="center"/>
    </xf>
    <xf numFmtId="1" fontId="1" fillId="0" borderId="8" xfId="0" applyNumberFormat="1"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0" fillId="0" borderId="1" xfId="0" applyBorder="1" applyAlignment="1">
      <alignment horizontal="left" vertical="center" wrapText="1"/>
    </xf>
    <xf numFmtId="176" fontId="0" fillId="0" borderId="1" xfId="0" applyNumberFormat="1" applyBorder="1" applyAlignment="1">
      <alignment horizontal="center" vertical="center" wrapText="1"/>
    </xf>
    <xf numFmtId="176" fontId="0" fillId="0" borderId="6" xfId="1" applyNumberFormat="1" applyFont="1" applyFill="1" applyBorder="1" applyAlignment="1">
      <alignment horizontal="center" vertical="center"/>
    </xf>
    <xf numFmtId="43" fontId="0" fillId="0" borderId="6" xfId="1" applyFont="1" applyFill="1" applyBorder="1" applyAlignment="1">
      <alignment horizontal="center" vertical="center"/>
    </xf>
    <xf numFmtId="43" fontId="0" fillId="0" borderId="6" xfId="0" applyNumberFormat="1" applyBorder="1" applyAlignment="1">
      <alignment horizontal="center" vertical="center"/>
    </xf>
    <xf numFmtId="43" fontId="0" fillId="0" borderId="1" xfId="0" applyNumberFormat="1" applyBorder="1" applyAlignment="1">
      <alignment horizontal="center" vertical="center"/>
    </xf>
    <xf numFmtId="0" fontId="7" fillId="0" borderId="1" xfId="0" applyFont="1" applyBorder="1" applyAlignment="1">
      <alignment horizontal="left" vertical="center" wrapText="1"/>
    </xf>
    <xf numFmtId="9" fontId="2" fillId="0" borderId="1" xfId="0" applyNumberFormat="1" applyFont="1" applyBorder="1" applyAlignment="1">
      <alignment horizontal="center" vertical="center" wrapText="1"/>
    </xf>
    <xf numFmtId="0" fontId="8" fillId="0" borderId="1" xfId="0" applyFont="1" applyBorder="1" applyAlignment="1">
      <alignment horizontal="left" vertical="center" wrapText="1"/>
    </xf>
    <xf numFmtId="0" fontId="0" fillId="0" borderId="1" xfId="0" applyBorder="1" applyAlignment="1">
      <alignment horizontal="center" vertical="center" wrapText="1"/>
    </xf>
    <xf numFmtId="9" fontId="6" fillId="0" borderId="1" xfId="0" applyNumberFormat="1" applyFont="1" applyBorder="1" applyAlignment="1">
      <alignment horizontal="center" vertical="center" wrapText="1"/>
    </xf>
    <xf numFmtId="0" fontId="0" fillId="0" borderId="6" xfId="0" applyBorder="1" applyAlignment="1">
      <alignment horizontal="center" vertical="center" wrapText="1"/>
    </xf>
    <xf numFmtId="176" fontId="0" fillId="0" borderId="6" xfId="1" applyNumberFormat="1"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9"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4" fillId="2" borderId="1" xfId="0" applyFont="1" applyFill="1" applyBorder="1" applyAlignment="1">
      <alignment horizontal="center" vertical="center"/>
    </xf>
    <xf numFmtId="0" fontId="4" fillId="2" borderId="7" xfId="0" applyFont="1" applyFill="1" applyBorder="1" applyAlignment="1">
      <alignment horizontal="center" vertical="center"/>
    </xf>
    <xf numFmtId="176" fontId="4" fillId="2" borderId="6" xfId="0" applyNumberFormat="1" applyFont="1" applyFill="1" applyBorder="1" applyAlignment="1">
      <alignment horizontal="center" vertical="center" wrapText="1"/>
    </xf>
    <xf numFmtId="0" fontId="4" fillId="2" borderId="6" xfId="0" applyFont="1" applyFill="1" applyBorder="1" applyAlignment="1">
      <alignment horizontal="center" vertical="center"/>
    </xf>
    <xf numFmtId="176" fontId="4" fillId="2" borderId="6" xfId="1" applyNumberFormat="1" applyFont="1" applyFill="1" applyBorder="1" applyAlignment="1">
      <alignment horizontal="center" vertical="center"/>
    </xf>
    <xf numFmtId="176" fontId="4" fillId="2" borderId="6" xfId="0" applyNumberFormat="1" applyFont="1" applyFill="1" applyBorder="1" applyAlignment="1">
      <alignment horizontal="center" vertical="center"/>
    </xf>
    <xf numFmtId="176" fontId="4" fillId="2" borderId="1" xfId="0" applyNumberFormat="1" applyFont="1" applyFill="1" applyBorder="1" applyAlignment="1">
      <alignment horizontal="center" vertical="center"/>
    </xf>
    <xf numFmtId="0" fontId="0" fillId="0" borderId="7" xfId="0" applyBorder="1" applyAlignment="1">
      <alignment horizontal="center" vertical="center" wrapText="1"/>
    </xf>
    <xf numFmtId="176" fontId="0" fillId="0" borderId="6" xfId="0" applyNumberFormat="1" applyBorder="1" applyAlignment="1">
      <alignment horizontal="center" vertical="center" wrapText="1"/>
    </xf>
    <xf numFmtId="176" fontId="0" fillId="0" borderId="6" xfId="1" applyNumberFormat="1" applyFont="1" applyBorder="1" applyAlignment="1">
      <alignment horizontal="center" vertical="center" wrapText="1"/>
    </xf>
    <xf numFmtId="176" fontId="0" fillId="0" borderId="6" xfId="0" applyNumberFormat="1" applyBorder="1" applyAlignment="1">
      <alignment horizontal="center" vertical="center"/>
    </xf>
    <xf numFmtId="176" fontId="0" fillId="0" borderId="1" xfId="0" applyNumberFormat="1" applyBorder="1" applyAlignment="1">
      <alignment horizontal="center" vertical="center"/>
    </xf>
    <xf numFmtId="0" fontId="1" fillId="2" borderId="7"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176" fontId="0" fillId="2" borderId="1" xfId="1" applyNumberFormat="1" applyFont="1" applyFill="1" applyBorder="1" applyAlignment="1">
      <alignment horizontal="center" vertical="center"/>
    </xf>
    <xf numFmtId="0" fontId="9" fillId="2" borderId="1" xfId="0" applyFont="1" applyFill="1" applyBorder="1" applyAlignment="1">
      <alignment horizontal="left" vertical="center"/>
    </xf>
    <xf numFmtId="43" fontId="1" fillId="2" borderId="6" xfId="0" applyNumberFormat="1" applyFont="1" applyFill="1" applyBorder="1" applyAlignment="1">
      <alignment horizontal="center" vertical="center" wrapText="1"/>
    </xf>
    <xf numFmtId="176" fontId="1" fillId="2" borderId="6" xfId="1" applyNumberFormat="1" applyFont="1" applyFill="1" applyBorder="1" applyAlignment="1">
      <alignment horizontal="center" vertical="center"/>
    </xf>
    <xf numFmtId="43" fontId="1" fillId="2" borderId="6" xfId="0" applyNumberFormat="1" applyFont="1" applyFill="1" applyBorder="1" applyAlignment="1">
      <alignment horizontal="center" vertical="center"/>
    </xf>
    <xf numFmtId="43" fontId="1" fillId="2" borderId="1" xfId="0" applyNumberFormat="1" applyFont="1" applyFill="1" applyBorder="1" applyAlignment="1">
      <alignment horizontal="center" vertical="center"/>
    </xf>
    <xf numFmtId="0" fontId="10" fillId="2" borderId="1" xfId="0" applyFont="1" applyFill="1" applyBorder="1" applyAlignment="1">
      <alignment horizontal="left" vertical="center" wrapText="1"/>
    </xf>
    <xf numFmtId="43" fontId="0" fillId="0" borderId="6" xfId="1" applyFont="1" applyFill="1" applyBorder="1" applyAlignment="1">
      <alignment horizontal="center" vertical="center" wrapText="1"/>
    </xf>
    <xf numFmtId="1" fontId="0" fillId="0" borderId="6" xfId="0" applyNumberFormat="1" applyBorder="1" applyAlignment="1">
      <alignment horizontal="center" vertical="center" wrapText="1"/>
    </xf>
    <xf numFmtId="176" fontId="1" fillId="2" borderId="6" xfId="1" applyNumberFormat="1" applyFont="1" applyFill="1" applyBorder="1" applyAlignment="1">
      <alignment horizontal="center" vertical="center" wrapText="1"/>
    </xf>
    <xf numFmtId="4" fontId="11" fillId="0" borderId="0" xfId="0" applyNumberFormat="1" applyFont="1"/>
    <xf numFmtId="3" fontId="0" fillId="0" borderId="0" xfId="0" applyNumberFormat="1" applyAlignment="1">
      <alignment horizontal="left" vertical="center"/>
    </xf>
    <xf numFmtId="3" fontId="11" fillId="0" borderId="0" xfId="0" applyNumberFormat="1" applyFont="1"/>
    <xf numFmtId="176" fontId="0" fillId="2" borderId="6" xfId="1" applyNumberFormat="1" applyFont="1" applyFill="1" applyBorder="1" applyAlignment="1">
      <alignment horizontal="center" vertical="center"/>
    </xf>
    <xf numFmtId="0" fontId="8" fillId="0" borderId="1" xfId="0" applyFont="1" applyBorder="1" applyAlignment="1">
      <alignment horizontal="left" vertical="center"/>
    </xf>
    <xf numFmtId="0" fontId="12" fillId="2" borderId="1" xfId="0" applyFont="1" applyFill="1" applyBorder="1" applyAlignment="1">
      <alignment horizontal="left" vertical="center" wrapText="1"/>
    </xf>
    <xf numFmtId="176" fontId="1" fillId="2" borderId="6"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xf>
    <xf numFmtId="0" fontId="9" fillId="0" borderId="1" xfId="0" applyFont="1" applyBorder="1" applyAlignment="1">
      <alignment horizontal="left" vertical="center"/>
    </xf>
    <xf numFmtId="0" fontId="10"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13" fillId="3" borderId="6"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9" fillId="0" borderId="1" xfId="0" applyFont="1" applyBorder="1" applyAlignment="1">
      <alignment horizontal="left" vertical="center" wrapText="1"/>
    </xf>
    <xf numFmtId="0" fontId="14" fillId="0" borderId="1" xfId="0" applyFont="1" applyBorder="1" applyAlignment="1">
      <alignment horizontal="left" vertical="center" wrapText="1"/>
    </xf>
    <xf numFmtId="1" fontId="1" fillId="0" borderId="1" xfId="1" applyNumberFormat="1" applyFont="1" applyFill="1" applyBorder="1" applyAlignment="1">
      <alignment horizontal="center" vertical="center" wrapText="1"/>
    </xf>
    <xf numFmtId="176" fontId="1" fillId="0" borderId="1" xfId="1" applyNumberFormat="1" applyFont="1" applyFill="1" applyBorder="1" applyAlignment="1">
      <alignment horizontal="center" vertical="center" wrapText="1"/>
    </xf>
    <xf numFmtId="1" fontId="1" fillId="0" borderId="3" xfId="1" applyNumberFormat="1" applyFont="1" applyFill="1" applyBorder="1" applyAlignment="1">
      <alignment horizontal="center" vertical="center" wrapText="1"/>
    </xf>
    <xf numFmtId="0" fontId="10" fillId="0" borderId="1" xfId="0" applyFont="1" applyBorder="1" applyAlignment="1">
      <alignment horizontal="center" vertical="center" wrapText="1"/>
    </xf>
    <xf numFmtId="176" fontId="0" fillId="0" borderId="1" xfId="1" applyNumberFormat="1" applyFont="1" applyFill="1" applyBorder="1" applyAlignment="1">
      <alignment horizontal="center" vertical="center" wrapText="1"/>
    </xf>
    <xf numFmtId="176" fontId="8" fillId="0" borderId="1" xfId="1" applyNumberFormat="1" applyFont="1" applyBorder="1" applyAlignment="1">
      <alignment horizontal="center" vertical="center" wrapText="1"/>
    </xf>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176" fontId="0" fillId="0" borderId="1" xfId="1" applyNumberFormat="1" applyFont="1" applyBorder="1" applyAlignment="1">
      <alignment horizontal="right" vertical="center"/>
    </xf>
    <xf numFmtId="0" fontId="0" fillId="0" borderId="0" xfId="0" applyAlignment="1">
      <alignment horizontal="left" vertical="center" wrapText="1"/>
    </xf>
    <xf numFmtId="0" fontId="1" fillId="0" borderId="4" xfId="0" applyFont="1" applyBorder="1" applyAlignment="1">
      <alignment horizontal="center" vertical="center"/>
    </xf>
    <xf numFmtId="0" fontId="9" fillId="0" borderId="4" xfId="0" applyFont="1" applyBorder="1" applyAlignment="1">
      <alignment horizontal="center" vertical="center" wrapText="1"/>
    </xf>
    <xf numFmtId="176" fontId="1" fillId="0" borderId="4" xfId="1" applyNumberFormat="1" applyFont="1" applyFill="1" applyBorder="1" applyAlignment="1">
      <alignment horizontal="center" vertical="center" wrapText="1"/>
    </xf>
    <xf numFmtId="176" fontId="1" fillId="0" borderId="4" xfId="1" applyNumberFormat="1" applyFont="1" applyFill="1" applyBorder="1" applyAlignment="1">
      <alignment horizontal="center" vertical="center"/>
    </xf>
    <xf numFmtId="0" fontId="1" fillId="0" borderId="5" xfId="0" applyFont="1" applyBorder="1" applyAlignment="1">
      <alignment horizontal="center" vertical="center"/>
    </xf>
    <xf numFmtId="0" fontId="9" fillId="0" borderId="5" xfId="0" applyFont="1" applyBorder="1" applyAlignment="1">
      <alignment horizontal="center" vertical="center" wrapText="1"/>
    </xf>
    <xf numFmtId="176" fontId="1" fillId="0" borderId="5" xfId="1" applyNumberFormat="1" applyFont="1" applyFill="1" applyBorder="1" applyAlignment="1">
      <alignment horizontal="center" vertical="center" wrapText="1"/>
    </xf>
    <xf numFmtId="176" fontId="1" fillId="0" borderId="5" xfId="1" applyNumberFormat="1" applyFont="1" applyFill="1" applyBorder="1" applyAlignment="1">
      <alignment horizontal="center" vertical="center"/>
    </xf>
    <xf numFmtId="176" fontId="1" fillId="0" borderId="11" xfId="1" applyNumberFormat="1" applyFont="1" applyFill="1" applyBorder="1" applyAlignment="1">
      <alignment horizontal="center" vertical="center" wrapText="1"/>
    </xf>
    <xf numFmtId="176" fontId="1" fillId="0" borderId="11" xfId="1" applyNumberFormat="1" applyFont="1" applyFill="1" applyBorder="1" applyAlignment="1">
      <alignment horizontal="center" vertical="center"/>
    </xf>
    <xf numFmtId="0" fontId="8" fillId="0" borderId="3" xfId="0" applyFont="1" applyBorder="1" applyAlignment="1">
      <alignment horizontal="center" vertical="center" wrapText="1"/>
    </xf>
    <xf numFmtId="0" fontId="9" fillId="0" borderId="3" xfId="0" applyFont="1" applyBorder="1" applyAlignment="1">
      <alignment horizontal="center" vertical="center" wrapText="1"/>
    </xf>
    <xf numFmtId="176" fontId="9" fillId="0" borderId="1" xfId="1" applyNumberFormat="1" applyFont="1" applyFill="1" applyBorder="1" applyAlignment="1">
      <alignment horizontal="center" vertical="center" wrapText="1"/>
    </xf>
    <xf numFmtId="176" fontId="9" fillId="0" borderId="1" xfId="1" applyNumberFormat="1" applyFont="1" applyBorder="1" applyAlignment="1">
      <alignment horizontal="center" vertical="center" wrapText="1"/>
    </xf>
    <xf numFmtId="176" fontId="9" fillId="0" borderId="1" xfId="0" applyNumberFormat="1" applyFont="1" applyBorder="1" applyAlignment="1">
      <alignment horizontal="center" vertical="center" wrapText="1"/>
    </xf>
    <xf numFmtId="0" fontId="15" fillId="0" borderId="1" xfId="0" applyFont="1" applyBorder="1" applyAlignment="1">
      <alignment horizontal="left" vertical="center" wrapText="1"/>
    </xf>
    <xf numFmtId="0" fontId="1" fillId="0" borderId="0" xfId="0" applyFont="1" applyAlignment="1">
      <alignment horizontal="left" vertical="center" wrapText="1"/>
    </xf>
    <xf numFmtId="0" fontId="8" fillId="0" borderId="12" xfId="0" applyFont="1" applyBorder="1" applyAlignment="1">
      <alignment horizontal="center" vertical="center" wrapText="1"/>
    </xf>
    <xf numFmtId="0" fontId="16" fillId="0" borderId="1" xfId="0" applyFont="1" applyBorder="1" applyAlignment="1">
      <alignment horizontal="left" vertical="center" wrapText="1"/>
    </xf>
    <xf numFmtId="0" fontId="17" fillId="0" borderId="1" xfId="0" applyFont="1" applyBorder="1" applyAlignment="1">
      <alignment horizontal="left" vertical="center" wrapText="1"/>
    </xf>
    <xf numFmtId="9" fontId="3" fillId="0" borderId="1" xfId="0" applyNumberFormat="1" applyFont="1" applyBorder="1" applyAlignment="1">
      <alignment horizontal="center" vertical="center" wrapText="1"/>
    </xf>
    <xf numFmtId="0" fontId="15" fillId="0" borderId="4" xfId="0" applyFont="1" applyBorder="1" applyAlignment="1">
      <alignment horizontal="left" vertical="center" wrapText="1"/>
    </xf>
    <xf numFmtId="9" fontId="15" fillId="0" borderId="4" xfId="0" applyNumberFormat="1" applyFont="1" applyBorder="1" applyAlignment="1">
      <alignment horizontal="center" vertical="center" wrapText="1"/>
    </xf>
    <xf numFmtId="176" fontId="8" fillId="0" borderId="4" xfId="1" applyNumberFormat="1" applyFont="1" applyBorder="1" applyAlignment="1">
      <alignment horizontal="center" vertical="center" wrapText="1"/>
    </xf>
    <xf numFmtId="0" fontId="16" fillId="0" borderId="4" xfId="0" applyFont="1" applyBorder="1" applyAlignment="1">
      <alignment horizontal="left" vertical="center" wrapText="1"/>
    </xf>
    <xf numFmtId="9" fontId="16" fillId="0" borderId="4" xfId="0" applyNumberFormat="1" applyFont="1" applyBorder="1" applyAlignment="1">
      <alignment horizontal="center" vertical="center" wrapText="1"/>
    </xf>
    <xf numFmtId="176" fontId="9" fillId="0" borderId="4" xfId="1" applyNumberFormat="1" applyFont="1" applyBorder="1" applyAlignment="1">
      <alignment horizontal="center" vertical="center" wrapText="1"/>
    </xf>
    <xf numFmtId="176" fontId="9" fillId="0" borderId="4" xfId="0" applyNumberFormat="1" applyFont="1" applyBorder="1" applyAlignment="1">
      <alignment horizontal="center" vertical="center" wrapText="1"/>
    </xf>
    <xf numFmtId="0" fontId="9" fillId="0" borderId="11" xfId="0" applyFont="1" applyBorder="1" applyAlignment="1">
      <alignment horizontal="center" vertical="center" wrapText="1"/>
    </xf>
    <xf numFmtId="176" fontId="9" fillId="0" borderId="11" xfId="1" applyNumberFormat="1" applyFont="1" applyBorder="1" applyAlignment="1">
      <alignment horizontal="center" vertical="center" wrapText="1"/>
    </xf>
    <xf numFmtId="176" fontId="9" fillId="0" borderId="5" xfId="1" applyNumberFormat="1" applyFont="1" applyBorder="1" applyAlignment="1">
      <alignment horizontal="center" vertical="center" wrapText="1"/>
    </xf>
    <xf numFmtId="0" fontId="9" fillId="0" borderId="12" xfId="0" applyFont="1" applyBorder="1" applyAlignment="1">
      <alignment horizontal="center" vertical="center" wrapText="1"/>
    </xf>
    <xf numFmtId="176" fontId="9" fillId="0" borderId="4" xfId="1"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2" xfId="0" applyFont="1" applyBorder="1" applyAlignment="1">
      <alignment horizontal="center" vertical="center" wrapText="1"/>
    </xf>
    <xf numFmtId="176" fontId="5" fillId="0" borderId="4" xfId="1" applyNumberFormat="1" applyFont="1" applyFill="1" applyBorder="1" applyAlignment="1">
      <alignment horizontal="center" vertical="center" wrapText="1"/>
    </xf>
    <xf numFmtId="176" fontId="5" fillId="0" borderId="1" xfId="1" applyNumberFormat="1" applyFont="1" applyBorder="1" applyAlignment="1">
      <alignment horizontal="center" vertical="center" wrapText="1"/>
    </xf>
    <xf numFmtId="176" fontId="5" fillId="0" borderId="1" xfId="1" applyNumberFormat="1" applyFont="1" applyFill="1" applyBorder="1" applyAlignment="1">
      <alignment horizontal="center" vertical="center" wrapText="1"/>
    </xf>
    <xf numFmtId="0" fontId="18" fillId="0" borderId="4" xfId="0" applyFont="1" applyBorder="1" applyAlignment="1">
      <alignment horizontal="left" vertical="center" wrapText="1"/>
    </xf>
    <xf numFmtId="9" fontId="18" fillId="0" borderId="4"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3" fillId="0" borderId="9" xfId="0" applyFont="1" applyBorder="1" applyAlignment="1">
      <alignment horizontal="left" vertical="center" wrapText="1"/>
    </xf>
    <xf numFmtId="0" fontId="3" fillId="0" borderId="9" xfId="0" applyFont="1" applyBorder="1" applyAlignment="1">
      <alignment horizontal="center" vertical="center" wrapText="1"/>
    </xf>
    <xf numFmtId="0" fontId="1" fillId="0" borderId="9" xfId="0" applyFont="1" applyBorder="1" applyAlignment="1">
      <alignment horizontal="left" vertical="center"/>
    </xf>
    <xf numFmtId="0" fontId="1" fillId="0" borderId="12" xfId="0" applyFont="1" applyBorder="1" applyAlignment="1">
      <alignment horizontal="left" vertical="center"/>
    </xf>
    <xf numFmtId="9" fontId="1" fillId="0" borderId="3" xfId="0" applyNumberFormat="1" applyFont="1" applyBorder="1" applyAlignment="1">
      <alignment horizontal="center" vertical="center"/>
    </xf>
    <xf numFmtId="9" fontId="1" fillId="0" borderId="1" xfId="0" applyNumberFormat="1" applyFont="1" applyBorder="1" applyAlignment="1">
      <alignment horizontal="center" vertical="center"/>
    </xf>
    <xf numFmtId="0" fontId="3" fillId="0" borderId="0" xfId="0" applyFont="1" applyAlignment="1">
      <alignment horizontal="center" vertical="center" wrapText="1"/>
    </xf>
    <xf numFmtId="0" fontId="1" fillId="0" borderId="13" xfId="0" applyFont="1" applyBorder="1" applyAlignment="1">
      <alignment horizontal="left" vertical="center"/>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1" fillId="0" borderId="2" xfId="0" applyFont="1" applyBorder="1" applyAlignment="1">
      <alignment horizontal="left" vertical="center"/>
    </xf>
    <xf numFmtId="0" fontId="1" fillId="0" borderId="14" xfId="0" applyFont="1" applyBorder="1" applyAlignment="1">
      <alignment horizontal="left" vertical="center"/>
    </xf>
    <xf numFmtId="0" fontId="1" fillId="0" borderId="14" xfId="0" applyFont="1" applyBorder="1" applyAlignment="1">
      <alignment horizontal="center" vertical="center"/>
    </xf>
    <xf numFmtId="176" fontId="1" fillId="0" borderId="15" xfId="1" applyNumberFormat="1" applyFont="1" applyFill="1" applyBorder="1" applyAlignment="1">
      <alignment horizontal="center" vertical="center" wrapText="1"/>
    </xf>
    <xf numFmtId="0" fontId="1" fillId="0" borderId="15" xfId="0" applyFont="1" applyBorder="1" applyAlignment="1">
      <alignment horizontal="center" vertical="center"/>
    </xf>
    <xf numFmtId="176" fontId="1" fillId="0" borderId="15" xfId="1" applyNumberFormat="1" applyFont="1" applyFill="1" applyBorder="1" applyAlignment="1">
      <alignment horizontal="center" vertical="center"/>
    </xf>
    <xf numFmtId="0" fontId="3" fillId="0" borderId="5" xfId="0" applyFont="1" applyBorder="1" applyAlignment="1">
      <alignment horizontal="left" vertical="center" wrapText="1"/>
    </xf>
    <xf numFmtId="176" fontId="8" fillId="0" borderId="10" xfId="1" applyNumberFormat="1" applyFont="1" applyFill="1" applyBorder="1" applyAlignment="1">
      <alignment horizontal="center" vertical="center" wrapText="1"/>
    </xf>
    <xf numFmtId="3" fontId="2" fillId="0" borderId="1" xfId="0" applyNumberFormat="1" applyFont="1" applyBorder="1" applyAlignment="1">
      <alignment horizontal="right" vertical="center"/>
    </xf>
    <xf numFmtId="176" fontId="8" fillId="0" borderId="1" xfId="1" applyNumberFormat="1" applyFont="1" applyFill="1" applyBorder="1" applyAlignment="1">
      <alignment horizontal="right" vertical="center" wrapText="1"/>
    </xf>
    <xf numFmtId="176" fontId="8" fillId="0" borderId="10" xfId="1" applyNumberFormat="1" applyFont="1" applyBorder="1" applyAlignment="1">
      <alignment horizontal="center" vertical="center" wrapText="1"/>
    </xf>
    <xf numFmtId="176" fontId="8" fillId="0" borderId="1" xfId="1" applyNumberFormat="1" applyFont="1" applyFill="1" applyBorder="1" applyAlignment="1">
      <alignment horizontal="center" vertical="center" wrapText="1"/>
    </xf>
    <xf numFmtId="176" fontId="8" fillId="0" borderId="6" xfId="1" applyNumberFormat="1" applyFont="1" applyFill="1" applyBorder="1" applyAlignment="1">
      <alignment horizontal="center" vertical="center" wrapText="1"/>
    </xf>
    <xf numFmtId="176" fontId="8" fillId="0" borderId="6" xfId="1" applyNumberFormat="1" applyFont="1" applyBorder="1" applyAlignment="1">
      <alignment horizontal="center" vertical="center" wrapText="1"/>
    </xf>
    <xf numFmtId="0" fontId="19" fillId="0" borderId="1" xfId="0" applyFont="1" applyBorder="1" applyAlignment="1">
      <alignment horizontal="left"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Border="1" applyAlignment="1">
      <alignment vertical="top" wrapText="1"/>
    </xf>
    <xf numFmtId="176" fontId="8" fillId="0" borderId="6"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176" fontId="1" fillId="0" borderId="6" xfId="0" applyNumberFormat="1" applyFont="1" applyBorder="1" applyAlignment="1">
      <alignment horizontal="center" vertical="center" wrapText="1"/>
    </xf>
    <xf numFmtId="0" fontId="20" fillId="0" borderId="1" xfId="0" applyFont="1" applyBorder="1" applyAlignment="1">
      <alignment horizontal="left" vertical="center" wrapText="1"/>
    </xf>
    <xf numFmtId="0" fontId="7" fillId="0" borderId="1" xfId="0" applyFont="1" applyBorder="1" applyAlignment="1">
      <alignment horizontal="center" vertical="center" wrapText="1"/>
    </xf>
    <xf numFmtId="176" fontId="8" fillId="0" borderId="10" xfId="0" applyNumberFormat="1" applyFont="1" applyBorder="1" applyAlignment="1">
      <alignment horizontal="center" vertical="center" wrapText="1"/>
    </xf>
    <xf numFmtId="0" fontId="21" fillId="0" borderId="1" xfId="0" applyFont="1" applyBorder="1" applyAlignment="1">
      <alignment horizontal="left" vertical="center" wrapText="1"/>
    </xf>
    <xf numFmtId="9"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left" vertical="center" wrapText="1"/>
    </xf>
    <xf numFmtId="0" fontId="9" fillId="0" borderId="1" xfId="0" applyFont="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Y187"/>
  <sheetViews>
    <sheetView tabSelected="1" zoomScale="35" zoomScaleNormal="35" zoomScaleSheetLayoutView="89" topLeftCell="A8" workbookViewId="0">
      <selection activeCell="K41" sqref="K41"/>
    </sheetView>
  </sheetViews>
  <sheetFormatPr defaultColWidth="9.140625" defaultRowHeight="16.8"/>
  <cols>
    <col min="1" max="1" width="49.140625" style="6" customWidth="1"/>
    <col min="2" max="2" width="44.4296875" style="6" customWidth="1"/>
    <col min="3" max="3" width="48" style="6" customWidth="1"/>
    <col min="4" max="4" width="16.5703125" style="1" customWidth="1"/>
    <col min="5" max="5" width="14" style="1" customWidth="1"/>
    <col min="6" max="6" width="28.4296875" style="7" customWidth="1"/>
    <col min="7" max="7" width="14" style="1" customWidth="1"/>
    <col min="8" max="8" width="28.140625" style="8" customWidth="1"/>
    <col min="9" max="9" width="18.2890625" style="1" customWidth="1"/>
    <col min="10" max="10" width="33.4296875" style="1" customWidth="1"/>
    <col min="11" max="11" width="14" style="1" customWidth="1"/>
    <col min="12" max="12" width="26.859375" style="1" customWidth="1"/>
    <col min="13" max="13" width="17.7109375" style="1" customWidth="1"/>
    <col min="14" max="14" width="23.7109375" style="1" customWidth="1"/>
    <col min="15" max="15" width="14" style="1" customWidth="1"/>
    <col min="16" max="16" width="25.5703125" style="1" customWidth="1"/>
    <col min="17" max="17" width="49.859375" style="9" hidden="1" customWidth="1"/>
    <col min="18" max="18" width="50.140625" style="9" hidden="1" customWidth="1"/>
    <col min="19" max="19" width="41.140625" style="10" hidden="1" customWidth="1"/>
    <col min="20" max="20" width="27" style="9" customWidth="1"/>
    <col min="21" max="31" width="9.140625" style="6"/>
    <col min="32" max="32" width="19.7109375" style="6" customWidth="1"/>
    <col min="33" max="33" width="9.140625" style="6"/>
    <col min="34" max="34" width="16.7109375" style="6" customWidth="1"/>
    <col min="35" max="16384" width="9.140625" style="6"/>
  </cols>
  <sheetData>
    <row r="1" spans="1:20">
      <c r="A1" s="6" t="s">
        <v>0</v>
      </c>
    </row>
    <row r="2" spans="1:20">
      <c r="A2" s="6" t="s">
        <v>1</v>
      </c>
    </row>
    <row r="3" ht="16.5" customHeight="1" spans="1:20">
      <c r="A3" s="6" t="s">
        <v>2</v>
      </c>
    </row>
    <row r="5" s="1" customFormat="1" ht="17.25" customHeight="1" spans="1:20">
      <c r="A5" s="11" t="s">
        <v>3</v>
      </c>
      <c r="B5" s="4" t="s">
        <v>4</v>
      </c>
      <c r="C5" s="4" t="s">
        <v>5</v>
      </c>
      <c r="D5" s="12" t="s">
        <v>6</v>
      </c>
      <c r="E5" s="13">
        <v>2025</v>
      </c>
      <c r="F5" s="12"/>
      <c r="G5" s="12">
        <v>2026</v>
      </c>
      <c r="H5" s="12"/>
      <c r="I5" s="12">
        <v>2027</v>
      </c>
      <c r="J5" s="12"/>
      <c r="K5" s="12">
        <v>2028</v>
      </c>
      <c r="L5" s="12"/>
      <c r="M5" s="12">
        <v>2029</v>
      </c>
      <c r="N5" s="12"/>
      <c r="O5" s="12">
        <v>2030</v>
      </c>
      <c r="P5" s="12"/>
      <c r="Q5" s="14" t="s">
        <v>7</v>
      </c>
      <c r="R5" s="14" t="s">
        <v>5</v>
      </c>
      <c r="S5" s="14" t="s">
        <v>8</v>
      </c>
      <c r="T5" s="10"/>
    </row>
    <row r="6" ht="17" spans="1:20">
      <c r="A6" s="11"/>
      <c r="B6" s="4"/>
      <c r="C6" s="4"/>
      <c r="D6" s="12"/>
      <c r="E6" s="13" t="s">
        <v>8</v>
      </c>
      <c r="F6" s="15" t="s">
        <v>9</v>
      </c>
      <c r="G6" s="12" t="s">
        <v>8</v>
      </c>
      <c r="H6" s="16" t="s">
        <v>9</v>
      </c>
      <c r="I6" s="12" t="s">
        <v>8</v>
      </c>
      <c r="J6" s="12" t="s">
        <v>9</v>
      </c>
      <c r="K6" s="12" t="s">
        <v>8</v>
      </c>
      <c r="L6" s="12" t="s">
        <v>9</v>
      </c>
      <c r="M6" s="12" t="s">
        <v>8</v>
      </c>
      <c r="N6" s="12" t="s">
        <v>9</v>
      </c>
      <c r="O6" s="12" t="s">
        <v>8</v>
      </c>
      <c r="P6" s="12" t="s">
        <v>9</v>
      </c>
      <c r="Q6" s="17"/>
      <c r="R6" s="17"/>
      <c r="S6" s="17"/>
    </row>
    <row r="7" spans="1:20">
      <c r="A7" s="18" t="s">
        <v>10</v>
      </c>
      <c r="B7" s="19"/>
      <c r="C7" s="20"/>
      <c r="D7" s="12"/>
      <c r="E7" s="21"/>
      <c r="F7" s="22"/>
      <c r="G7" s="23"/>
      <c r="H7" s="24"/>
      <c r="I7" s="23"/>
      <c r="J7" s="23"/>
      <c r="K7" s="23"/>
      <c r="L7" s="23"/>
      <c r="M7" s="23"/>
      <c r="N7" s="23"/>
      <c r="O7" s="23"/>
      <c r="P7" s="12"/>
      <c r="Q7" s="25"/>
      <c r="R7" s="25"/>
      <c r="S7" s="25"/>
    </row>
    <row r="8" spans="1:20">
      <c r="A8" s="26" t="s">
        <v>11</v>
      </c>
      <c r="B8" s="26"/>
      <c r="C8" s="4" t="s">
        <v>12</v>
      </c>
      <c r="D8" s="12" t="s">
        <v>13</v>
      </c>
      <c r="E8" s="21">
        <v>75.29</v>
      </c>
      <c r="F8" s="22"/>
      <c r="G8" s="23">
        <v>75.52</v>
      </c>
      <c r="H8" s="24"/>
      <c r="I8" s="23">
        <v>75.73</v>
      </c>
      <c r="J8" s="23"/>
      <c r="K8" s="23">
        <v>75.98</v>
      </c>
      <c r="L8" s="23"/>
      <c r="M8" s="23">
        <v>76.21</v>
      </c>
      <c r="N8" s="23"/>
      <c r="O8" s="23">
        <v>76.58</v>
      </c>
      <c r="P8" s="12"/>
      <c r="Q8" s="25"/>
      <c r="R8" s="25"/>
      <c r="S8" s="25"/>
    </row>
    <row r="9" spans="1:20">
      <c r="A9" s="18" t="s">
        <v>14</v>
      </c>
      <c r="B9" s="20"/>
      <c r="C9" s="4" t="s">
        <v>15</v>
      </c>
      <c r="D9" s="12" t="s">
        <v>16</v>
      </c>
      <c r="E9" s="21">
        <v>95</v>
      </c>
      <c r="F9" s="22"/>
      <c r="G9" s="23">
        <v>95.5</v>
      </c>
      <c r="H9" s="24"/>
      <c r="I9" s="23">
        <v>95.8</v>
      </c>
      <c r="J9" s="23"/>
      <c r="K9" s="23">
        <v>96</v>
      </c>
      <c r="L9" s="23"/>
      <c r="M9" s="23">
        <v>96.1</v>
      </c>
      <c r="N9" s="23"/>
      <c r="O9" s="23">
        <v>96.3</v>
      </c>
      <c r="P9" s="12"/>
      <c r="Q9" s="25"/>
      <c r="R9" s="25"/>
      <c r="S9" s="25"/>
    </row>
    <row r="10" spans="1:20">
      <c r="A10" s="11"/>
      <c r="B10" s="4"/>
      <c r="C10" s="4" t="s">
        <v>17</v>
      </c>
      <c r="D10" s="12" t="s">
        <v>16</v>
      </c>
      <c r="E10" s="21">
        <v>100</v>
      </c>
      <c r="F10" s="22"/>
      <c r="G10" s="23">
        <v>100</v>
      </c>
      <c r="H10" s="24"/>
      <c r="I10" s="23">
        <v>100</v>
      </c>
      <c r="J10" s="23"/>
      <c r="K10" s="23">
        <v>100</v>
      </c>
      <c r="L10" s="23"/>
      <c r="M10" s="23">
        <v>100</v>
      </c>
      <c r="N10" s="23"/>
      <c r="O10" s="23">
        <v>100</v>
      </c>
      <c r="P10" s="12"/>
      <c r="Q10" s="25"/>
      <c r="R10" s="25"/>
      <c r="S10" s="25"/>
    </row>
    <row r="11" ht="45" customHeight="1" spans="1:20">
      <c r="A11" s="15" t="s">
        <v>18</v>
      </c>
      <c r="B11" s="15"/>
      <c r="C11" s="15"/>
      <c r="D11" s="15"/>
      <c r="E11" s="21"/>
      <c r="F11" s="27">
        <v>369024466019</v>
      </c>
      <c r="G11" s="23"/>
      <c r="H11" s="24">
        <f>H12+H149</f>
        <v>612197161100</v>
      </c>
      <c r="I11" s="28"/>
      <c r="J11" s="28">
        <f>J12+J149</f>
        <v>928245781140</v>
      </c>
      <c r="K11" s="28"/>
      <c r="L11" s="28">
        <f>L12+L149</f>
        <v>917625496415.9</v>
      </c>
      <c r="M11" s="28"/>
      <c r="N11" s="28">
        <f>N12+N149</f>
        <v>1003931469244.72</v>
      </c>
      <c r="O11" s="28"/>
      <c r="P11" s="29">
        <f>P12+P149</f>
        <v>1104324616169.19</v>
      </c>
      <c r="Q11" s="30"/>
      <c r="R11" s="30"/>
      <c r="S11" s="25"/>
    </row>
    <row r="12" s="2" customFormat="1" ht="63.75" customHeight="1" spans="1:20">
      <c r="A12" s="11" t="s">
        <v>19</v>
      </c>
      <c r="B12" s="11" t="s">
        <v>20</v>
      </c>
      <c r="C12" s="11" t="s">
        <v>21</v>
      </c>
      <c r="D12" s="12" t="s">
        <v>22</v>
      </c>
      <c r="E12" s="21">
        <v>5</v>
      </c>
      <c r="F12" s="27">
        <v>269992367471</v>
      </c>
      <c r="G12" s="23">
        <v>5.2</v>
      </c>
      <c r="H12" s="31">
        <f>SUM(H13,H29,H38,H41,H55,H53,H50,H57)</f>
        <v>313858262500</v>
      </c>
      <c r="I12" s="23">
        <v>5.4</v>
      </c>
      <c r="J12" s="31">
        <f>SUM(J13,J29,J38,J41,J55,J53,J50,J57)</f>
        <v>414943581250</v>
      </c>
      <c r="K12" s="23">
        <v>5.5</v>
      </c>
      <c r="L12" s="31">
        <f t="shared" ref="L12:P12" si="0">SUM(L13,L29,L38,L41,L55,L53,L50,L57)</f>
        <v>468886246812.5</v>
      </c>
      <c r="M12" s="23">
        <v>5.6</v>
      </c>
      <c r="N12" s="31">
        <f>SUM(N13,N29,N38,N41,N55,N53,N50,N57)</f>
        <v>496857117192.875</v>
      </c>
      <c r="O12" s="23">
        <v>5.7</v>
      </c>
      <c r="P12" s="32">
        <f t="shared" si="0"/>
        <v>546542828912.162</v>
      </c>
      <c r="Q12" s="30"/>
      <c r="R12" s="30"/>
      <c r="S12" s="25"/>
      <c r="T12" s="33"/>
    </row>
    <row r="13" s="3" customFormat="1" ht="34" spans="1:20">
      <c r="A13" s="34" t="s">
        <v>23</v>
      </c>
      <c r="B13" s="35" t="s">
        <v>24</v>
      </c>
      <c r="C13" s="35" t="s">
        <v>25</v>
      </c>
      <c r="D13" s="36" t="s">
        <v>22</v>
      </c>
      <c r="E13" s="37">
        <v>100</v>
      </c>
      <c r="F13" s="38">
        <f>SUM(F14:F16)</f>
        <v>36294561520</v>
      </c>
      <c r="G13" s="36">
        <v>100</v>
      </c>
      <c r="H13" s="39">
        <f>SUM(H14:H28)</f>
        <v>70732400000</v>
      </c>
      <c r="I13" s="36">
        <v>100</v>
      </c>
      <c r="J13" s="39">
        <f t="shared" ref="J13:P13" si="1">SUM(J14:J28)</f>
        <v>91952120000</v>
      </c>
      <c r="K13" s="36">
        <v>100</v>
      </c>
      <c r="L13" s="39">
        <f>SUM(L14:L28)</f>
        <v>103905895600</v>
      </c>
      <c r="M13" s="36">
        <v>100</v>
      </c>
      <c r="N13" s="39">
        <f>SUM(N14:N28)</f>
        <v>118452720984</v>
      </c>
      <c r="O13" s="36">
        <v>100</v>
      </c>
      <c r="P13" s="39">
        <f t="shared" si="1"/>
        <v>130297993082.4</v>
      </c>
      <c r="Q13" s="40"/>
      <c r="R13" s="40"/>
      <c r="S13" s="41"/>
      <c r="T13" s="42"/>
    </row>
    <row r="14" ht="49.5" customHeight="1" spans="1:20">
      <c r="A14" s="43" t="s">
        <v>26</v>
      </c>
      <c r="B14" s="44" t="s">
        <v>27</v>
      </c>
      <c r="C14" s="44" t="s">
        <v>28</v>
      </c>
      <c r="D14" s="45" t="s">
        <v>29</v>
      </c>
      <c r="E14" s="46">
        <v>430</v>
      </c>
      <c r="F14" s="47">
        <v>36294561520</v>
      </c>
      <c r="G14" s="48">
        <v>400</v>
      </c>
      <c r="H14" s="49">
        <v>70400000000</v>
      </c>
      <c r="I14" s="50">
        <v>450</v>
      </c>
      <c r="J14" s="49">
        <f>H14*1.3</f>
        <v>91520000000</v>
      </c>
      <c r="K14" s="51">
        <v>503</v>
      </c>
      <c r="L14" s="49">
        <f>J14*1.13</f>
        <v>103417600000</v>
      </c>
      <c r="M14" s="51">
        <v>539</v>
      </c>
      <c r="N14" s="49">
        <f>L14*1.14</f>
        <v>117896064000</v>
      </c>
      <c r="O14" s="52">
        <v>595</v>
      </c>
      <c r="P14" s="49">
        <f>N14*1.1</f>
        <v>129685670400</v>
      </c>
      <c r="Q14" s="53" t="s">
        <v>30</v>
      </c>
      <c r="R14" s="53" t="s">
        <v>31</v>
      </c>
      <c r="S14" s="54" t="s">
        <v>32</v>
      </c>
    </row>
    <row r="15" ht="63" customHeight="1" spans="1:20">
      <c r="A15" s="55" t="s">
        <v>33</v>
      </c>
      <c r="B15" s="44" t="s">
        <v>34</v>
      </c>
      <c r="C15" s="44" t="s">
        <v>35</v>
      </c>
      <c r="D15" s="45" t="s">
        <v>36</v>
      </c>
      <c r="E15" s="46">
        <v>12</v>
      </c>
      <c r="F15" s="56" t="s">
        <v>37</v>
      </c>
      <c r="G15" s="48">
        <v>12</v>
      </c>
      <c r="H15" s="57">
        <v>232400000</v>
      </c>
      <c r="I15" s="48">
        <v>12</v>
      </c>
      <c r="J15" s="58">
        <f>H15*1.3</f>
        <v>302120000</v>
      </c>
      <c r="K15" s="48">
        <v>12</v>
      </c>
      <c r="L15" s="59">
        <f>J15*1.13</f>
        <v>341395600</v>
      </c>
      <c r="M15" s="48">
        <v>12</v>
      </c>
      <c r="N15" s="59">
        <f>L15*1.14</f>
        <v>389190984</v>
      </c>
      <c r="O15" s="48">
        <v>12</v>
      </c>
      <c r="P15" s="60">
        <f>N15*1.1</f>
        <v>428110082.4</v>
      </c>
      <c r="Q15" s="61" t="s">
        <v>38</v>
      </c>
      <c r="R15" s="53" t="s">
        <v>39</v>
      </c>
      <c r="S15" s="62">
        <v>1</v>
      </c>
    </row>
    <row r="16" ht="34" spans="1:20">
      <c r="A16" s="63" t="s">
        <v>40</v>
      </c>
      <c r="B16" s="55" t="s">
        <v>41</v>
      </c>
      <c r="C16" s="63" t="s">
        <v>42</v>
      </c>
      <c r="D16" s="45" t="s">
        <v>36</v>
      </c>
      <c r="E16" s="46">
        <v>11</v>
      </c>
      <c r="F16" s="64" t="s">
        <v>37</v>
      </c>
      <c r="G16" s="48">
        <v>11</v>
      </c>
      <c r="H16" s="57">
        <v>100000000</v>
      </c>
      <c r="I16" s="48">
        <v>11</v>
      </c>
      <c r="J16" s="58">
        <f>H16*1.3</f>
        <v>130000000</v>
      </c>
      <c r="K16" s="48">
        <v>11</v>
      </c>
      <c r="L16" s="59">
        <f>J16*1.13</f>
        <v>146900000</v>
      </c>
      <c r="M16" s="48">
        <v>11</v>
      </c>
      <c r="N16" s="59">
        <f>L16*1.14</f>
        <v>167466000</v>
      </c>
      <c r="O16" s="48">
        <v>11</v>
      </c>
      <c r="P16" s="60">
        <f>N16*1.1</f>
        <v>184212600</v>
      </c>
      <c r="Q16" s="61" t="s">
        <v>43</v>
      </c>
      <c r="R16" s="53" t="s">
        <v>44</v>
      </c>
      <c r="S16" s="65">
        <v>1</v>
      </c>
    </row>
    <row r="17" spans="1:20">
      <c r="A17" s="63"/>
      <c r="B17" s="55"/>
      <c r="C17" s="63"/>
      <c r="D17" s="45"/>
      <c r="E17" s="46"/>
      <c r="F17" s="66"/>
      <c r="G17" s="48"/>
      <c r="H17" s="67"/>
      <c r="I17" s="48"/>
      <c r="J17" s="48"/>
      <c r="K17" s="48"/>
      <c r="L17" s="48"/>
      <c r="M17" s="48"/>
      <c r="N17" s="48"/>
      <c r="O17" s="48"/>
      <c r="P17" s="45"/>
      <c r="Q17" s="61" t="s">
        <v>45</v>
      </c>
      <c r="R17" s="53" t="s">
        <v>46</v>
      </c>
      <c r="S17" s="65">
        <v>1</v>
      </c>
    </row>
    <row r="18" ht="28" spans="1:20">
      <c r="A18" s="63"/>
      <c r="B18" s="55"/>
      <c r="C18" s="63"/>
      <c r="D18" s="45"/>
      <c r="E18" s="46"/>
      <c r="F18" s="66"/>
      <c r="G18" s="48"/>
      <c r="H18" s="67"/>
      <c r="I18" s="48"/>
      <c r="J18" s="48"/>
      <c r="K18" s="48"/>
      <c r="L18" s="48"/>
      <c r="M18" s="48"/>
      <c r="N18" s="48"/>
      <c r="O18" s="48"/>
      <c r="P18" s="45"/>
      <c r="Q18" s="68" t="s">
        <v>47</v>
      </c>
      <c r="R18" s="68" t="s">
        <v>48</v>
      </c>
      <c r="S18" s="69" t="s">
        <v>49</v>
      </c>
    </row>
    <row r="19" ht="28" spans="1:20">
      <c r="A19" s="63"/>
      <c r="B19" s="55"/>
      <c r="C19" s="63"/>
      <c r="D19" s="45"/>
      <c r="E19" s="46"/>
      <c r="F19" s="66"/>
      <c r="G19" s="48"/>
      <c r="H19" s="67"/>
      <c r="I19" s="48"/>
      <c r="J19" s="48"/>
      <c r="K19" s="48"/>
      <c r="L19" s="48"/>
      <c r="M19" s="48"/>
      <c r="N19" s="48"/>
      <c r="O19" s="48"/>
      <c r="P19" s="45"/>
      <c r="Q19" s="68" t="s">
        <v>50</v>
      </c>
      <c r="R19" s="68" t="s">
        <v>51</v>
      </c>
      <c r="S19" s="69" t="s">
        <v>49</v>
      </c>
    </row>
    <row r="20" spans="1:20">
      <c r="A20" s="63"/>
      <c r="B20" s="55"/>
      <c r="C20" s="63"/>
      <c r="D20" s="45"/>
      <c r="E20" s="46"/>
      <c r="F20" s="66"/>
      <c r="G20" s="48"/>
      <c r="H20" s="67"/>
      <c r="I20" s="48"/>
      <c r="J20" s="48"/>
      <c r="K20" s="48"/>
      <c r="L20" s="48"/>
      <c r="M20" s="48"/>
      <c r="N20" s="48"/>
      <c r="O20" s="48"/>
      <c r="P20" s="45"/>
      <c r="Q20" s="68" t="s">
        <v>52</v>
      </c>
      <c r="R20" s="68" t="s">
        <v>53</v>
      </c>
      <c r="S20" s="69" t="s">
        <v>49</v>
      </c>
    </row>
    <row r="21" ht="28" spans="1:20">
      <c r="A21" s="63"/>
      <c r="B21" s="55"/>
      <c r="C21" s="63"/>
      <c r="D21" s="45"/>
      <c r="E21" s="46"/>
      <c r="F21" s="66"/>
      <c r="G21" s="48"/>
      <c r="H21" s="67"/>
      <c r="I21" s="48"/>
      <c r="J21" s="48"/>
      <c r="K21" s="48"/>
      <c r="L21" s="48"/>
      <c r="M21" s="48"/>
      <c r="N21" s="48"/>
      <c r="O21" s="48"/>
      <c r="P21" s="45"/>
      <c r="Q21" s="68" t="s">
        <v>54</v>
      </c>
      <c r="R21" s="68" t="s">
        <v>55</v>
      </c>
      <c r="S21" s="69" t="s">
        <v>49</v>
      </c>
    </row>
    <row r="22" spans="1:20">
      <c r="A22" s="63"/>
      <c r="B22" s="55"/>
      <c r="C22" s="63"/>
      <c r="D22" s="45"/>
      <c r="E22" s="46"/>
      <c r="F22" s="66"/>
      <c r="G22" s="48"/>
      <c r="H22" s="67"/>
      <c r="I22" s="48"/>
      <c r="J22" s="48"/>
      <c r="K22" s="48"/>
      <c r="L22" s="48"/>
      <c r="M22" s="48"/>
      <c r="N22" s="48"/>
      <c r="O22" s="48"/>
      <c r="P22" s="45"/>
      <c r="Q22" s="68" t="s">
        <v>56</v>
      </c>
      <c r="R22" s="68" t="s">
        <v>57</v>
      </c>
      <c r="S22" s="69" t="s">
        <v>49</v>
      </c>
    </row>
    <row r="23" spans="1:20">
      <c r="A23" s="63"/>
      <c r="B23" s="55"/>
      <c r="C23" s="63"/>
      <c r="D23" s="45"/>
      <c r="E23" s="46"/>
      <c r="F23" s="66"/>
      <c r="G23" s="48"/>
      <c r="H23" s="67"/>
      <c r="I23" s="48"/>
      <c r="J23" s="48"/>
      <c r="K23" s="48"/>
      <c r="L23" s="48"/>
      <c r="M23" s="48"/>
      <c r="N23" s="48"/>
      <c r="O23" s="48"/>
      <c r="P23" s="45"/>
      <c r="Q23" s="68" t="s">
        <v>58</v>
      </c>
      <c r="R23" s="68" t="s">
        <v>59</v>
      </c>
      <c r="S23" s="69" t="s">
        <v>49</v>
      </c>
    </row>
    <row r="24" spans="1:20">
      <c r="A24" s="63"/>
      <c r="B24" s="55"/>
      <c r="C24" s="63"/>
      <c r="D24" s="45"/>
      <c r="E24" s="46"/>
      <c r="F24" s="66"/>
      <c r="G24" s="48"/>
      <c r="H24" s="67"/>
      <c r="I24" s="48"/>
      <c r="J24" s="48"/>
      <c r="K24" s="48"/>
      <c r="L24" s="48"/>
      <c r="M24" s="48"/>
      <c r="N24" s="48"/>
      <c r="O24" s="48"/>
      <c r="P24" s="45"/>
      <c r="Q24" s="68" t="s">
        <v>60</v>
      </c>
      <c r="R24" s="68" t="s">
        <v>61</v>
      </c>
      <c r="S24" s="69" t="s">
        <v>49</v>
      </c>
    </row>
    <row r="25" spans="1:20">
      <c r="A25" s="63"/>
      <c r="B25" s="55"/>
      <c r="C25" s="63"/>
      <c r="D25" s="45"/>
      <c r="E25" s="46"/>
      <c r="F25" s="66"/>
      <c r="G25" s="48"/>
      <c r="H25" s="67"/>
      <c r="I25" s="48"/>
      <c r="J25" s="48"/>
      <c r="K25" s="48"/>
      <c r="L25" s="48"/>
      <c r="M25" s="48"/>
      <c r="N25" s="48"/>
      <c r="O25" s="48"/>
      <c r="P25" s="45"/>
      <c r="Q25" s="68" t="s">
        <v>62</v>
      </c>
      <c r="R25" s="68" t="s">
        <v>63</v>
      </c>
      <c r="S25" s="69" t="s">
        <v>49</v>
      </c>
    </row>
    <row r="26" ht="28" spans="1:20">
      <c r="A26" s="63"/>
      <c r="B26" s="55"/>
      <c r="C26" s="63"/>
      <c r="D26" s="45"/>
      <c r="E26" s="46"/>
      <c r="F26" s="66"/>
      <c r="G26" s="48"/>
      <c r="H26" s="67"/>
      <c r="I26" s="48"/>
      <c r="J26" s="48"/>
      <c r="K26" s="48"/>
      <c r="L26" s="48"/>
      <c r="M26" s="48"/>
      <c r="N26" s="48"/>
      <c r="O26" s="48"/>
      <c r="P26" s="45"/>
      <c r="Q26" s="68" t="s">
        <v>64</v>
      </c>
      <c r="R26" s="68" t="s">
        <v>65</v>
      </c>
      <c r="S26" s="69" t="s">
        <v>49</v>
      </c>
    </row>
    <row r="27" ht="28" spans="1:20">
      <c r="A27" s="63"/>
      <c r="B27" s="55"/>
      <c r="C27" s="63"/>
      <c r="D27" s="45"/>
      <c r="E27" s="46"/>
      <c r="F27" s="66"/>
      <c r="G27" s="48"/>
      <c r="H27" s="67"/>
      <c r="I27" s="48"/>
      <c r="J27" s="48"/>
      <c r="K27" s="48"/>
      <c r="L27" s="48"/>
      <c r="M27" s="48"/>
      <c r="N27" s="48"/>
      <c r="O27" s="48"/>
      <c r="P27" s="45"/>
      <c r="Q27" s="68" t="s">
        <v>66</v>
      </c>
      <c r="R27" s="68" t="s">
        <v>67</v>
      </c>
      <c r="S27" s="69" t="s">
        <v>49</v>
      </c>
    </row>
    <row r="28" spans="1:20">
      <c r="A28" s="63"/>
      <c r="B28" s="55"/>
      <c r="C28" s="63"/>
      <c r="D28" s="45"/>
      <c r="E28" s="46"/>
      <c r="F28" s="66"/>
      <c r="G28" s="48"/>
      <c r="H28" s="67"/>
      <c r="I28" s="48"/>
      <c r="J28" s="48"/>
      <c r="K28" s="48"/>
      <c r="L28" s="48"/>
      <c r="M28" s="48"/>
      <c r="N28" s="48"/>
      <c r="O28" s="48"/>
      <c r="P28" s="45"/>
      <c r="Q28" s="68" t="s">
        <v>68</v>
      </c>
      <c r="R28" s="68" t="s">
        <v>69</v>
      </c>
      <c r="S28" s="69" t="s">
        <v>49</v>
      </c>
    </row>
    <row r="29" s="3" customFormat="1" spans="1:20">
      <c r="A29" s="70" t="s">
        <v>70</v>
      </c>
      <c r="B29" s="34" t="s">
        <v>71</v>
      </c>
      <c r="C29" s="71" t="s">
        <v>72</v>
      </c>
      <c r="D29" s="72" t="s">
        <v>73</v>
      </c>
      <c r="E29" s="73">
        <v>80</v>
      </c>
      <c r="F29" s="74" t="s">
        <v>37</v>
      </c>
      <c r="G29" s="75">
        <v>80</v>
      </c>
      <c r="H29" s="76">
        <f>SUM(H30:H37)</f>
        <v>140000000</v>
      </c>
      <c r="I29" s="75">
        <v>80</v>
      </c>
      <c r="J29" s="77">
        <f>SUM(J30:J37)</f>
        <v>148400000</v>
      </c>
      <c r="K29" s="75">
        <v>80</v>
      </c>
      <c r="L29" s="77">
        <f>SUM(L30:L37)</f>
        <v>167692000</v>
      </c>
      <c r="M29" s="75">
        <v>80</v>
      </c>
      <c r="N29" s="77">
        <f>SUM(N30:N37)</f>
        <v>189491960</v>
      </c>
      <c r="O29" s="75">
        <v>80</v>
      </c>
      <c r="P29" s="78">
        <f>SUM(P30:P37)</f>
        <v>208441156</v>
      </c>
      <c r="Q29" s="40"/>
      <c r="R29" s="40"/>
      <c r="S29" s="41"/>
      <c r="T29" s="42"/>
    </row>
    <row r="30" ht="17" spans="1:20">
      <c r="A30" s="63" t="s">
        <v>74</v>
      </c>
      <c r="B30" s="63" t="s">
        <v>75</v>
      </c>
      <c r="C30" s="63" t="s">
        <v>76</v>
      </c>
      <c r="D30" s="64" t="s">
        <v>36</v>
      </c>
      <c r="E30" s="79">
        <v>8</v>
      </c>
      <c r="F30" s="47" t="s">
        <v>37</v>
      </c>
      <c r="G30" s="66">
        <v>8</v>
      </c>
      <c r="H30" s="57">
        <v>50000000</v>
      </c>
      <c r="I30" s="66">
        <v>8</v>
      </c>
      <c r="J30" s="80">
        <f>H30*1.06</f>
        <v>53000000</v>
      </c>
      <c r="K30" s="66">
        <v>8</v>
      </c>
      <c r="L30" s="80">
        <f>J30*1.13</f>
        <v>59890000</v>
      </c>
      <c r="M30" s="66">
        <v>8</v>
      </c>
      <c r="N30" s="80">
        <f>L30*1.13</f>
        <v>67675700</v>
      </c>
      <c r="O30" s="66">
        <v>8</v>
      </c>
      <c r="P30" s="56">
        <f>N30*1.1</f>
        <v>74443270</v>
      </c>
      <c r="Q30" s="53" t="s">
        <v>77</v>
      </c>
      <c r="R30" s="53" t="s">
        <v>78</v>
      </c>
      <c r="S30" s="62">
        <v>1</v>
      </c>
    </row>
    <row r="31" ht="28" spans="1:20">
      <c r="A31" s="63"/>
      <c r="B31" s="63"/>
      <c r="C31" s="63"/>
      <c r="D31" s="64"/>
      <c r="E31" s="79"/>
      <c r="F31" s="66"/>
      <c r="G31" s="66"/>
      <c r="H31" s="81"/>
      <c r="I31" s="66"/>
      <c r="J31" s="66"/>
      <c r="K31" s="66"/>
      <c r="L31" s="66"/>
      <c r="M31" s="66"/>
      <c r="N31" s="66"/>
      <c r="O31" s="66"/>
      <c r="P31" s="64"/>
      <c r="Q31" s="68" t="s">
        <v>79</v>
      </c>
      <c r="R31" s="68" t="s">
        <v>80</v>
      </c>
      <c r="S31" s="69" t="s">
        <v>81</v>
      </c>
    </row>
    <row r="32" ht="28" spans="1:20">
      <c r="A32" s="63"/>
      <c r="B32" s="63"/>
      <c r="C32" s="63"/>
      <c r="D32" s="64"/>
      <c r="E32" s="79"/>
      <c r="F32" s="66"/>
      <c r="G32" s="66"/>
      <c r="H32" s="81"/>
      <c r="I32" s="66"/>
      <c r="J32" s="66"/>
      <c r="K32" s="66"/>
      <c r="L32" s="66"/>
      <c r="M32" s="66"/>
      <c r="N32" s="66"/>
      <c r="O32" s="66"/>
      <c r="P32" s="64"/>
      <c r="Q32" s="68" t="s">
        <v>82</v>
      </c>
      <c r="R32" s="68" t="s">
        <v>83</v>
      </c>
      <c r="S32" s="69" t="s">
        <v>81</v>
      </c>
    </row>
    <row r="33" s="2" customFormat="1" ht="68" spans="1:20">
      <c r="A33" s="55" t="s">
        <v>84</v>
      </c>
      <c r="B33" s="55" t="s">
        <v>85</v>
      </c>
      <c r="C33" s="55" t="s">
        <v>86</v>
      </c>
      <c r="D33" s="64" t="s">
        <v>36</v>
      </c>
      <c r="E33" s="79">
        <v>1</v>
      </c>
      <c r="F33" s="47" t="s">
        <v>37</v>
      </c>
      <c r="G33" s="66">
        <v>1</v>
      </c>
      <c r="H33" s="57">
        <v>50000000</v>
      </c>
      <c r="I33" s="66">
        <v>1</v>
      </c>
      <c r="J33" s="80">
        <f>H33*1.06</f>
        <v>53000000</v>
      </c>
      <c r="K33" s="66">
        <v>1</v>
      </c>
      <c r="L33" s="80">
        <f>J33*1.13</f>
        <v>59890000</v>
      </c>
      <c r="M33" s="66">
        <v>1</v>
      </c>
      <c r="N33" s="80">
        <f>L33*1.13</f>
        <v>67675700</v>
      </c>
      <c r="O33" s="66">
        <v>1</v>
      </c>
      <c r="P33" s="56">
        <f>N33*1.1</f>
        <v>74443270</v>
      </c>
      <c r="Q33" s="68"/>
      <c r="R33" s="30"/>
      <c r="S33" s="25"/>
      <c r="T33" s="33"/>
    </row>
    <row r="34" ht="34" spans="1:20">
      <c r="A34" s="55" t="s">
        <v>87</v>
      </c>
      <c r="B34" s="55" t="s">
        <v>88</v>
      </c>
      <c r="C34" s="55" t="s">
        <v>89</v>
      </c>
      <c r="D34" s="45" t="s">
        <v>36</v>
      </c>
      <c r="E34" s="46">
        <v>3</v>
      </c>
      <c r="F34" s="47" t="s">
        <v>37</v>
      </c>
      <c r="G34" s="48">
        <v>3</v>
      </c>
      <c r="H34" s="57">
        <v>10000000</v>
      </c>
      <c r="I34" s="48">
        <v>3</v>
      </c>
      <c r="J34" s="82">
        <f>H34*1.06</f>
        <v>10600000</v>
      </c>
      <c r="K34" s="48">
        <v>3</v>
      </c>
      <c r="L34" s="82">
        <f>J34*1.13</f>
        <v>11978000</v>
      </c>
      <c r="M34" s="48">
        <v>3</v>
      </c>
      <c r="N34" s="82">
        <f>L34*1.13</f>
        <v>13535140</v>
      </c>
      <c r="O34" s="48">
        <v>3</v>
      </c>
      <c r="P34" s="83">
        <f>N34*1.1</f>
        <v>14888654</v>
      </c>
      <c r="Q34" s="68" t="s">
        <v>90</v>
      </c>
      <c r="R34" s="68" t="s">
        <v>91</v>
      </c>
      <c r="S34" s="69" t="s">
        <v>92</v>
      </c>
    </row>
    <row r="35" ht="28" spans="1:20">
      <c r="A35" s="63" t="s">
        <v>93</v>
      </c>
      <c r="B35" s="63" t="s">
        <v>94</v>
      </c>
      <c r="C35" s="63" t="s">
        <v>95</v>
      </c>
      <c r="D35" s="45" t="s">
        <v>36</v>
      </c>
      <c r="E35" s="46">
        <v>3</v>
      </c>
      <c r="F35" s="66" t="s">
        <v>37</v>
      </c>
      <c r="G35" s="48">
        <v>3</v>
      </c>
      <c r="H35" s="57">
        <v>10000000</v>
      </c>
      <c r="I35" s="48">
        <v>3</v>
      </c>
      <c r="J35" s="82">
        <f>H35*1.06</f>
        <v>10600000</v>
      </c>
      <c r="K35" s="48">
        <v>3</v>
      </c>
      <c r="L35" s="82">
        <f>J35*1.13</f>
        <v>11978000</v>
      </c>
      <c r="M35" s="48">
        <v>3</v>
      </c>
      <c r="N35" s="82">
        <f>L35*1.13</f>
        <v>13535140</v>
      </c>
      <c r="O35" s="48">
        <v>3</v>
      </c>
      <c r="P35" s="83">
        <f>N35*1.1</f>
        <v>14888654</v>
      </c>
      <c r="Q35" s="68" t="s">
        <v>96</v>
      </c>
      <c r="R35" s="68" t="s">
        <v>97</v>
      </c>
      <c r="S35" s="69" t="s">
        <v>92</v>
      </c>
    </row>
    <row r="36" ht="34" spans="1:20">
      <c r="A36" s="55" t="s">
        <v>98</v>
      </c>
      <c r="B36" s="55" t="s">
        <v>99</v>
      </c>
      <c r="C36" s="55" t="s">
        <v>100</v>
      </c>
      <c r="D36" s="45" t="s">
        <v>36</v>
      </c>
      <c r="E36" s="46">
        <v>3</v>
      </c>
      <c r="F36" s="47" t="s">
        <v>37</v>
      </c>
      <c r="G36" s="48">
        <v>3</v>
      </c>
      <c r="H36" s="57">
        <v>10000000</v>
      </c>
      <c r="I36" s="48">
        <v>3</v>
      </c>
      <c r="J36" s="82">
        <f>H36*1.06</f>
        <v>10600000</v>
      </c>
      <c r="K36" s="48">
        <v>3</v>
      </c>
      <c r="L36" s="82">
        <f>J36*1.13</f>
        <v>11978000</v>
      </c>
      <c r="M36" s="48">
        <v>3</v>
      </c>
      <c r="N36" s="82">
        <f>L36*1.13</f>
        <v>13535140</v>
      </c>
      <c r="O36" s="48">
        <v>3</v>
      </c>
      <c r="P36" s="83">
        <f>N36*1.1</f>
        <v>14888654</v>
      </c>
      <c r="Q36" s="68" t="s">
        <v>90</v>
      </c>
      <c r="R36" s="68" t="s">
        <v>91</v>
      </c>
      <c r="S36" s="69" t="s">
        <v>92</v>
      </c>
    </row>
    <row r="37" ht="49.15" customHeight="1" spans="1:20">
      <c r="A37" s="63" t="s">
        <v>101</v>
      </c>
      <c r="B37" s="63" t="s">
        <v>102</v>
      </c>
      <c r="C37" s="63" t="s">
        <v>103</v>
      </c>
      <c r="D37" s="45" t="s">
        <v>36</v>
      </c>
      <c r="E37" s="46">
        <v>3</v>
      </c>
      <c r="F37" s="66" t="s">
        <v>37</v>
      </c>
      <c r="G37" s="48">
        <v>3</v>
      </c>
      <c r="H37" s="57">
        <v>10000000</v>
      </c>
      <c r="I37" s="48">
        <v>3</v>
      </c>
      <c r="J37" s="82">
        <f>H37*1.06</f>
        <v>10600000</v>
      </c>
      <c r="K37" s="48">
        <v>3</v>
      </c>
      <c r="L37" s="82">
        <f>J37*1.13</f>
        <v>11978000</v>
      </c>
      <c r="M37" s="48">
        <v>3</v>
      </c>
      <c r="N37" s="82">
        <f>L37*1.13</f>
        <v>13535140</v>
      </c>
      <c r="O37" s="48">
        <v>3</v>
      </c>
      <c r="P37" s="83">
        <f>N37*1.1</f>
        <v>14888654</v>
      </c>
      <c r="Q37" s="68" t="s">
        <v>96</v>
      </c>
      <c r="R37" s="68" t="s">
        <v>97</v>
      </c>
      <c r="S37" s="69" t="s">
        <v>92</v>
      </c>
    </row>
    <row r="38" s="3" customFormat="1" ht="34" spans="1:20">
      <c r="A38" s="34" t="s">
        <v>104</v>
      </c>
      <c r="B38" s="35" t="s">
        <v>105</v>
      </c>
      <c r="C38" s="35" t="s">
        <v>106</v>
      </c>
      <c r="D38" s="36" t="s">
        <v>22</v>
      </c>
      <c r="E38" s="84">
        <v>100</v>
      </c>
      <c r="F38" s="85" t="s">
        <v>37</v>
      </c>
      <c r="G38" s="86">
        <v>100</v>
      </c>
      <c r="H38" s="87">
        <f t="shared" ref="H38" si="2">SUM(H39:H40)</f>
        <v>2644500000</v>
      </c>
      <c r="I38" s="86">
        <v>100</v>
      </c>
      <c r="J38" s="87">
        <f t="shared" ref="J38" si="3">SUM(J39:J40)</f>
        <v>3437850000</v>
      </c>
      <c r="K38" s="86">
        <v>100</v>
      </c>
      <c r="L38" s="87">
        <f t="shared" ref="L38" si="4">SUM(L39:L40)</f>
        <v>3884770500</v>
      </c>
      <c r="M38" s="86">
        <v>100</v>
      </c>
      <c r="N38" s="87">
        <f t="shared" ref="N38" si="5">SUM(N39:N40)</f>
        <v>4389790665</v>
      </c>
      <c r="O38" s="86">
        <v>100</v>
      </c>
      <c r="P38" s="87">
        <f t="shared" ref="P38" si="6">SUM(P39:P40)</f>
        <v>4828769731.5</v>
      </c>
      <c r="Q38" s="40"/>
      <c r="R38" s="40"/>
      <c r="S38" s="41"/>
      <c r="T38" s="42"/>
    </row>
    <row r="39" ht="49.5" customHeight="1" spans="1:20">
      <c r="A39" s="63" t="s">
        <v>107</v>
      </c>
      <c r="B39" s="63" t="s">
        <v>108</v>
      </c>
      <c r="C39" s="63" t="s">
        <v>109</v>
      </c>
      <c r="D39" s="64" t="s">
        <v>110</v>
      </c>
      <c r="E39" s="79">
        <v>1</v>
      </c>
      <c r="F39" s="22" t="s">
        <v>37</v>
      </c>
      <c r="G39" s="66">
        <v>1</v>
      </c>
      <c r="H39" s="47">
        <v>494500000</v>
      </c>
      <c r="I39" s="66">
        <v>1</v>
      </c>
      <c r="J39" s="80">
        <f>H39*1.3</f>
        <v>642850000</v>
      </c>
      <c r="K39" s="66">
        <v>1</v>
      </c>
      <c r="L39" s="80">
        <f>J39*1.13</f>
        <v>726420500</v>
      </c>
      <c r="M39" s="66">
        <v>1</v>
      </c>
      <c r="N39" s="80">
        <f>L39*1.13</f>
        <v>820855165</v>
      </c>
      <c r="O39" s="66">
        <v>1</v>
      </c>
      <c r="P39" s="56">
        <f>N39*1.1</f>
        <v>902940681.5</v>
      </c>
      <c r="Q39" s="53" t="s">
        <v>111</v>
      </c>
      <c r="R39" s="53" t="s">
        <v>112</v>
      </c>
      <c r="S39" s="54" t="s">
        <v>113</v>
      </c>
    </row>
    <row r="40" ht="36.6" customHeight="1" spans="1:20">
      <c r="A40" s="63" t="s">
        <v>114</v>
      </c>
      <c r="B40" s="63" t="s">
        <v>115</v>
      </c>
      <c r="C40" s="63" t="s">
        <v>116</v>
      </c>
      <c r="D40" s="64" t="s">
        <v>110</v>
      </c>
      <c r="E40" s="79">
        <v>5</v>
      </c>
      <c r="F40" s="22" t="s">
        <v>37</v>
      </c>
      <c r="G40" s="66">
        <v>5</v>
      </c>
      <c r="H40" s="47">
        <v>2150000000</v>
      </c>
      <c r="I40" s="66">
        <v>5</v>
      </c>
      <c r="J40" s="80">
        <f>H40*1.3</f>
        <v>2795000000</v>
      </c>
      <c r="K40" s="66">
        <v>5</v>
      </c>
      <c r="L40" s="80">
        <f>J40*1.13</f>
        <v>3158350000</v>
      </c>
      <c r="M40" s="66">
        <v>5</v>
      </c>
      <c r="N40" s="80">
        <f>L40*1.13</f>
        <v>3568935500</v>
      </c>
      <c r="O40" s="66">
        <v>5</v>
      </c>
      <c r="P40" s="56">
        <f>N40*1.1</f>
        <v>3925829050</v>
      </c>
      <c r="Q40" s="53" t="s">
        <v>117</v>
      </c>
      <c r="R40" s="53" t="s">
        <v>118</v>
      </c>
      <c r="S40" s="69" t="s">
        <v>119</v>
      </c>
    </row>
    <row r="41" s="3" customFormat="1" ht="98.25" customHeight="1" spans="1:20">
      <c r="A41" s="88" t="s">
        <v>120</v>
      </c>
      <c r="B41" s="35" t="s">
        <v>121</v>
      </c>
      <c r="C41" s="35" t="s">
        <v>122</v>
      </c>
      <c r="D41" s="36" t="s">
        <v>22</v>
      </c>
      <c r="E41" s="84">
        <v>100</v>
      </c>
      <c r="F41" s="89" t="s">
        <v>37</v>
      </c>
      <c r="G41" s="86">
        <v>100</v>
      </c>
      <c r="H41" s="90">
        <f>SUM(H42:H49)</f>
        <v>795200000</v>
      </c>
      <c r="I41" s="86">
        <v>100</v>
      </c>
      <c r="J41" s="91">
        <f t="shared" ref="J41:P41" si="7">SUM(J42:J49)</f>
        <v>1021760000</v>
      </c>
      <c r="K41" s="86">
        <v>100</v>
      </c>
      <c r="L41" s="91">
        <f t="shared" si="7"/>
        <v>1154588800</v>
      </c>
      <c r="M41" s="86">
        <v>100</v>
      </c>
      <c r="N41" s="91">
        <f t="shared" si="7"/>
        <v>1304685344</v>
      </c>
      <c r="O41" s="86">
        <v>100</v>
      </c>
      <c r="P41" s="92">
        <f t="shared" si="7"/>
        <v>1435153878.4</v>
      </c>
      <c r="Q41" s="93"/>
      <c r="R41" s="93"/>
      <c r="S41" s="41"/>
      <c r="T41" s="42"/>
    </row>
    <row r="42" ht="61.5" customHeight="1" spans="1:20">
      <c r="A42" s="63" t="s">
        <v>123</v>
      </c>
      <c r="B42" s="63" t="s">
        <v>124</v>
      </c>
      <c r="C42" s="63" t="s">
        <v>125</v>
      </c>
      <c r="D42" s="64" t="s">
        <v>36</v>
      </c>
      <c r="E42" s="79">
        <v>13</v>
      </c>
      <c r="F42" s="94" t="s">
        <v>37</v>
      </c>
      <c r="G42" s="66">
        <v>13</v>
      </c>
      <c r="H42" s="57">
        <v>50000000</v>
      </c>
      <c r="I42" s="66">
        <v>13</v>
      </c>
      <c r="J42" s="80">
        <f>H42*1.06</f>
        <v>53000000</v>
      </c>
      <c r="K42" s="66">
        <v>13</v>
      </c>
      <c r="L42" s="80">
        <f>J42*1.13</f>
        <v>59890000</v>
      </c>
      <c r="M42" s="66">
        <v>13</v>
      </c>
      <c r="N42" s="80">
        <f>L42*1.13</f>
        <v>67675700</v>
      </c>
      <c r="O42" s="66">
        <v>13</v>
      </c>
      <c r="P42" s="56">
        <f>N42*1.1</f>
        <v>74443270</v>
      </c>
      <c r="Q42" s="53" t="s">
        <v>126</v>
      </c>
      <c r="R42" s="53" t="s">
        <v>127</v>
      </c>
      <c r="S42" s="69" t="s">
        <v>128</v>
      </c>
    </row>
    <row r="43" ht="61.5" customHeight="1" spans="1:20">
      <c r="A43" s="63"/>
      <c r="B43" s="63"/>
      <c r="C43" s="63"/>
      <c r="D43" s="64"/>
      <c r="E43" s="79"/>
      <c r="F43" s="66"/>
      <c r="G43" s="66"/>
      <c r="H43" s="81"/>
      <c r="I43" s="66"/>
      <c r="J43" s="66"/>
      <c r="K43" s="66"/>
      <c r="L43" s="66"/>
      <c r="M43" s="66"/>
      <c r="N43" s="66"/>
      <c r="O43" s="66"/>
      <c r="P43" s="64"/>
      <c r="Q43" s="53" t="s">
        <v>129</v>
      </c>
      <c r="R43" s="53" t="s">
        <v>130</v>
      </c>
      <c r="S43" s="69" t="s">
        <v>128</v>
      </c>
    </row>
    <row r="44" ht="61.5" customHeight="1" spans="1:20">
      <c r="A44" s="63"/>
      <c r="B44" s="63"/>
      <c r="C44" s="63"/>
      <c r="D44" s="64"/>
      <c r="E44" s="79"/>
      <c r="F44" s="66"/>
      <c r="G44" s="66"/>
      <c r="H44" s="81"/>
      <c r="I44" s="66"/>
      <c r="J44" s="66"/>
      <c r="K44" s="66"/>
      <c r="L44" s="66"/>
      <c r="M44" s="66"/>
      <c r="N44" s="66"/>
      <c r="O44" s="66"/>
      <c r="P44" s="64"/>
      <c r="Q44" s="68" t="s">
        <v>131</v>
      </c>
      <c r="R44" s="53" t="s">
        <v>132</v>
      </c>
      <c r="S44" s="69" t="s">
        <v>49</v>
      </c>
    </row>
    <row r="45" ht="61.5" customHeight="1" spans="1:20">
      <c r="A45" s="63"/>
      <c r="B45" s="63"/>
      <c r="C45" s="63"/>
      <c r="D45" s="64"/>
      <c r="E45" s="79"/>
      <c r="F45" s="66"/>
      <c r="G45" s="66"/>
      <c r="H45" s="81"/>
      <c r="I45" s="66"/>
      <c r="J45" s="66"/>
      <c r="K45" s="66"/>
      <c r="L45" s="66"/>
      <c r="M45" s="66"/>
      <c r="N45" s="66"/>
      <c r="O45" s="66"/>
      <c r="P45" s="64"/>
      <c r="Q45" s="53" t="s">
        <v>133</v>
      </c>
      <c r="R45" s="68" t="s">
        <v>134</v>
      </c>
      <c r="S45" s="69" t="s">
        <v>49</v>
      </c>
    </row>
    <row r="46" ht="61.5" customHeight="1" spans="1:20">
      <c r="A46" s="63"/>
      <c r="B46" s="63"/>
      <c r="C46" s="63"/>
      <c r="D46" s="64"/>
      <c r="E46" s="79"/>
      <c r="F46" s="66"/>
      <c r="G46" s="66"/>
      <c r="H46" s="81"/>
      <c r="I46" s="66"/>
      <c r="J46" s="66"/>
      <c r="K46" s="66"/>
      <c r="L46" s="66"/>
      <c r="M46" s="66"/>
      <c r="N46" s="66"/>
      <c r="O46" s="66"/>
      <c r="P46" s="64"/>
      <c r="Q46" s="68" t="s">
        <v>135</v>
      </c>
      <c r="R46" s="68" t="s">
        <v>136</v>
      </c>
      <c r="S46" s="69" t="s">
        <v>49</v>
      </c>
    </row>
    <row r="47" ht="61.5" customHeight="1" spans="1:20">
      <c r="A47" s="63"/>
      <c r="B47" s="63"/>
      <c r="C47" s="63"/>
      <c r="D47" s="64"/>
      <c r="E47" s="79"/>
      <c r="F47" s="66"/>
      <c r="G47" s="66"/>
      <c r="H47" s="81"/>
      <c r="I47" s="66"/>
      <c r="J47" s="66"/>
      <c r="K47" s="66"/>
      <c r="L47" s="66"/>
      <c r="M47" s="66"/>
      <c r="N47" s="66"/>
      <c r="O47" s="66"/>
      <c r="P47" s="64"/>
      <c r="Q47" s="68" t="s">
        <v>137</v>
      </c>
      <c r="R47" s="68" t="s">
        <v>138</v>
      </c>
      <c r="S47" s="69" t="s">
        <v>49</v>
      </c>
    </row>
    <row r="48" ht="61.5" customHeight="1" spans="1:20">
      <c r="A48" s="63"/>
      <c r="B48" s="63"/>
      <c r="C48" s="63"/>
      <c r="D48" s="64"/>
      <c r="E48" s="79"/>
      <c r="F48" s="66"/>
      <c r="G48" s="66"/>
      <c r="H48" s="81"/>
      <c r="I48" s="66"/>
      <c r="J48" s="66"/>
      <c r="K48" s="66"/>
      <c r="L48" s="66"/>
      <c r="M48" s="66"/>
      <c r="N48" s="66"/>
      <c r="O48" s="66"/>
      <c r="P48" s="64"/>
      <c r="Q48" s="68" t="s">
        <v>139</v>
      </c>
      <c r="R48" s="68" t="s">
        <v>140</v>
      </c>
      <c r="S48" s="69" t="s">
        <v>141</v>
      </c>
    </row>
    <row r="49" ht="60" customHeight="1" spans="1:34">
      <c r="A49" s="63" t="s">
        <v>142</v>
      </c>
      <c r="B49" s="63" t="s">
        <v>143</v>
      </c>
      <c r="C49" s="63" t="s">
        <v>144</v>
      </c>
      <c r="D49" s="64" t="s">
        <v>29</v>
      </c>
      <c r="E49" s="79" t="s">
        <v>37</v>
      </c>
      <c r="F49" s="47" t="s">
        <v>37</v>
      </c>
      <c r="G49" s="66">
        <v>121</v>
      </c>
      <c r="H49" s="47">
        <v>745200000</v>
      </c>
      <c r="I49" s="95">
        <f>G49*1.3</f>
        <v>157.3</v>
      </c>
      <c r="J49" s="80">
        <f>H49*1.3</f>
        <v>968760000</v>
      </c>
      <c r="K49" s="66">
        <v>121</v>
      </c>
      <c r="L49" s="80">
        <f>J49*1.13</f>
        <v>1094698800</v>
      </c>
      <c r="M49" s="66">
        <v>121</v>
      </c>
      <c r="N49" s="80">
        <f>L49*1.13</f>
        <v>1237009644</v>
      </c>
      <c r="O49" s="66">
        <v>121</v>
      </c>
      <c r="P49" s="56">
        <f>N49*1.1</f>
        <v>1360710608.4</v>
      </c>
      <c r="Q49" s="53" t="s">
        <v>145</v>
      </c>
      <c r="R49" s="68" t="s">
        <v>146</v>
      </c>
      <c r="S49" s="69" t="s">
        <v>49</v>
      </c>
    </row>
    <row r="50" s="3" customFormat="1" ht="34" spans="1:34">
      <c r="A50" s="70" t="s">
        <v>147</v>
      </c>
      <c r="B50" s="35" t="s">
        <v>24</v>
      </c>
      <c r="C50" s="35" t="s">
        <v>148</v>
      </c>
      <c r="D50" s="36" t="s">
        <v>22</v>
      </c>
      <c r="E50" s="84">
        <v>100</v>
      </c>
      <c r="F50" s="96">
        <v>4497805951</v>
      </c>
      <c r="G50" s="86">
        <v>100</v>
      </c>
      <c r="H50" s="90">
        <f>H51</f>
        <v>5846400000</v>
      </c>
      <c r="I50" s="86">
        <v>100</v>
      </c>
      <c r="J50" s="90">
        <f>J51</f>
        <v>15000000000</v>
      </c>
      <c r="K50" s="86">
        <v>100</v>
      </c>
      <c r="L50" s="90">
        <f>L51</f>
        <v>16950000000</v>
      </c>
      <c r="M50" s="86">
        <v>100</v>
      </c>
      <c r="N50" s="90">
        <f>N51</f>
        <v>19153500000</v>
      </c>
      <c r="O50" s="86">
        <v>100</v>
      </c>
      <c r="P50" s="39">
        <f>P51</f>
        <v>21068850000</v>
      </c>
      <c r="Q50" s="93"/>
      <c r="R50" s="93"/>
      <c r="S50" s="41"/>
      <c r="T50" s="42"/>
    </row>
    <row r="51" ht="28" spans="1:34">
      <c r="A51" s="63" t="s">
        <v>149</v>
      </c>
      <c r="B51" s="63" t="s">
        <v>150</v>
      </c>
      <c r="C51" s="63" t="s">
        <v>151</v>
      </c>
      <c r="D51" s="64" t="s">
        <v>152</v>
      </c>
      <c r="E51" s="79">
        <v>803</v>
      </c>
      <c r="F51" s="47">
        <v>4497805951</v>
      </c>
      <c r="G51" s="66">
        <v>820</v>
      </c>
      <c r="H51" s="57">
        <v>5846400000</v>
      </c>
      <c r="I51" s="66">
        <v>1100</v>
      </c>
      <c r="J51" s="57">
        <v>15000000000</v>
      </c>
      <c r="K51" s="66">
        <v>1320</v>
      </c>
      <c r="L51" s="57">
        <f>J51*1.13</f>
        <v>16950000000</v>
      </c>
      <c r="M51" s="66">
        <v>1500</v>
      </c>
      <c r="N51" s="57">
        <f>L51*1.13</f>
        <v>19153500000</v>
      </c>
      <c r="O51" s="66">
        <v>1800</v>
      </c>
      <c r="P51" s="49">
        <f>N51*1.1</f>
        <v>21068850000</v>
      </c>
      <c r="Q51" s="63" t="s">
        <v>153</v>
      </c>
      <c r="R51" s="53" t="s">
        <v>154</v>
      </c>
      <c r="S51" s="54" t="s">
        <v>155</v>
      </c>
      <c r="AF51" s="97"/>
      <c r="AH51" s="98"/>
    </row>
    <row r="52" spans="1:34">
      <c r="A52" s="63"/>
      <c r="B52" s="63"/>
      <c r="C52" s="63"/>
      <c r="D52" s="64"/>
      <c r="E52" s="79"/>
      <c r="F52" s="66"/>
      <c r="G52" s="66"/>
      <c r="H52" s="81"/>
      <c r="I52" s="66"/>
      <c r="J52" s="66"/>
      <c r="K52" s="66"/>
      <c r="L52" s="66"/>
      <c r="M52" s="66"/>
      <c r="N52" s="66"/>
      <c r="O52" s="66"/>
      <c r="P52" s="64"/>
      <c r="Q52" s="53" t="s">
        <v>156</v>
      </c>
      <c r="R52" s="53" t="s">
        <v>157</v>
      </c>
      <c r="S52" s="54" t="s">
        <v>158</v>
      </c>
      <c r="AF52" s="99"/>
    </row>
    <row r="53" s="3" customFormat="1" ht="34" spans="1:34">
      <c r="A53" s="70" t="s">
        <v>159</v>
      </c>
      <c r="B53" s="35" t="s">
        <v>160</v>
      </c>
      <c r="C53" s="35" t="s">
        <v>161</v>
      </c>
      <c r="D53" s="36" t="s">
        <v>22</v>
      </c>
      <c r="E53" s="84">
        <v>100</v>
      </c>
      <c r="F53" s="85" t="s">
        <v>37</v>
      </c>
      <c r="G53" s="86">
        <v>100</v>
      </c>
      <c r="H53" s="90">
        <f>H54</f>
        <v>1776000000</v>
      </c>
      <c r="I53" s="86">
        <v>100</v>
      </c>
      <c r="J53" s="100">
        <f>H53*1.06</f>
        <v>1882560000</v>
      </c>
      <c r="K53" s="86">
        <v>100</v>
      </c>
      <c r="L53" s="100">
        <f>J53*1.13</f>
        <v>2127292800</v>
      </c>
      <c r="M53" s="86">
        <v>100</v>
      </c>
      <c r="N53" s="100">
        <f>L53*1.13</f>
        <v>2403840864</v>
      </c>
      <c r="O53" s="86">
        <v>100</v>
      </c>
      <c r="P53" s="87">
        <f>N53*1.1</f>
        <v>2644224950.4</v>
      </c>
      <c r="Q53" s="40"/>
      <c r="R53" s="40"/>
      <c r="S53" s="41"/>
      <c r="T53" s="42"/>
    </row>
    <row r="54" ht="24" customHeight="1" spans="1:34">
      <c r="A54" s="101" t="s">
        <v>162</v>
      </c>
      <c r="B54" s="101" t="s">
        <v>163</v>
      </c>
      <c r="C54" s="63" t="s">
        <v>164</v>
      </c>
      <c r="D54" s="45" t="s">
        <v>165</v>
      </c>
      <c r="E54" s="46">
        <v>23</v>
      </c>
      <c r="F54" s="66" t="s">
        <v>37</v>
      </c>
      <c r="G54" s="48">
        <v>23</v>
      </c>
      <c r="H54" s="57">
        <v>1776000000</v>
      </c>
      <c r="I54" s="57">
        <f>G54*1.3</f>
        <v>29.9</v>
      </c>
      <c r="J54" s="57">
        <f>H54*1.06</f>
        <v>1882560000</v>
      </c>
      <c r="K54" s="48">
        <v>23</v>
      </c>
      <c r="L54" s="57">
        <f>J54*1.13</f>
        <v>2127292800</v>
      </c>
      <c r="M54" s="48">
        <v>23</v>
      </c>
      <c r="N54" s="57">
        <f>L54*1.13</f>
        <v>2403840864</v>
      </c>
      <c r="O54" s="48">
        <v>23</v>
      </c>
      <c r="P54" s="83">
        <f t="shared" ref="P54:P57" si="8">N54*1.1</f>
        <v>2644224950.4</v>
      </c>
      <c r="Q54" s="53" t="s">
        <v>166</v>
      </c>
      <c r="R54" s="53" t="s">
        <v>167</v>
      </c>
      <c r="S54" s="69" t="s">
        <v>168</v>
      </c>
    </row>
    <row r="55" s="3" customFormat="1" ht="34" spans="1:34">
      <c r="A55" s="102" t="s">
        <v>169</v>
      </c>
      <c r="B55" s="35" t="s">
        <v>170</v>
      </c>
      <c r="C55" s="35" t="s">
        <v>171</v>
      </c>
      <c r="D55" s="36" t="s">
        <v>22</v>
      </c>
      <c r="E55" s="84">
        <v>100</v>
      </c>
      <c r="F55" s="85" t="s">
        <v>37</v>
      </c>
      <c r="G55" s="86">
        <v>100</v>
      </c>
      <c r="H55" s="90">
        <f>H56</f>
        <v>314500000</v>
      </c>
      <c r="I55" s="86">
        <v>100</v>
      </c>
      <c r="J55" s="103">
        <f>H55*1.3</f>
        <v>408850000</v>
      </c>
      <c r="K55" s="86">
        <v>100</v>
      </c>
      <c r="L55" s="103">
        <f>J55*1.13</f>
        <v>462000500</v>
      </c>
      <c r="M55" s="86">
        <v>100</v>
      </c>
      <c r="N55" s="103">
        <f>L55*1.13</f>
        <v>522060565</v>
      </c>
      <c r="O55" s="86">
        <v>100</v>
      </c>
      <c r="P55" s="104">
        <f t="shared" si="8"/>
        <v>574266621.5</v>
      </c>
      <c r="Q55" s="93"/>
      <c r="R55" s="93"/>
      <c r="S55" s="41"/>
      <c r="T55" s="42"/>
    </row>
    <row r="56" ht="72.75" customHeight="1" spans="1:34">
      <c r="A56" s="63" t="s">
        <v>172</v>
      </c>
      <c r="B56" s="63" t="s">
        <v>173</v>
      </c>
      <c r="C56" s="63" t="s">
        <v>174</v>
      </c>
      <c r="D56" s="45" t="s">
        <v>165</v>
      </c>
      <c r="E56" s="46">
        <v>32</v>
      </c>
      <c r="F56" s="47" t="s">
        <v>37</v>
      </c>
      <c r="G56" s="48">
        <v>32</v>
      </c>
      <c r="H56" s="67">
        <v>314500000</v>
      </c>
      <c r="I56" s="48">
        <v>32</v>
      </c>
      <c r="J56" s="82">
        <f t="shared" ref="J56:J58" si="9">H56*1.3</f>
        <v>408850000</v>
      </c>
      <c r="K56" s="48">
        <v>32</v>
      </c>
      <c r="L56" s="82">
        <f>J56*1.13</f>
        <v>462000500</v>
      </c>
      <c r="M56" s="48">
        <v>32</v>
      </c>
      <c r="N56" s="82">
        <f>L56*1.13</f>
        <v>522060565</v>
      </c>
      <c r="O56" s="48">
        <v>32</v>
      </c>
      <c r="P56" s="83">
        <f t="shared" si="8"/>
        <v>574266621.5</v>
      </c>
      <c r="Q56" s="53" t="s">
        <v>175</v>
      </c>
      <c r="R56" s="53" t="s">
        <v>176</v>
      </c>
      <c r="S56" s="69" t="s">
        <v>177</v>
      </c>
    </row>
    <row r="57" s="2" customFormat="1" ht="54" customHeight="1" spans="1:34">
      <c r="A57" s="105" t="s">
        <v>178</v>
      </c>
      <c r="B57" s="11" t="s">
        <v>179</v>
      </c>
      <c r="C57" s="11" t="s">
        <v>180</v>
      </c>
      <c r="D57" s="12" t="s">
        <v>22</v>
      </c>
      <c r="E57" s="21">
        <v>5</v>
      </c>
      <c r="F57" s="27">
        <v>229200000000</v>
      </c>
      <c r="G57" s="23">
        <v>5.2</v>
      </c>
      <c r="H57" s="49">
        <v>231609262500</v>
      </c>
      <c r="I57" s="23">
        <v>5.3</v>
      </c>
      <c r="J57" s="28">
        <f t="shared" si="9"/>
        <v>301092041250</v>
      </c>
      <c r="K57" s="23">
        <v>5.4</v>
      </c>
      <c r="L57" s="28">
        <f>J57*1.13</f>
        <v>340234006612.5</v>
      </c>
      <c r="M57" s="23">
        <v>5.5</v>
      </c>
      <c r="N57" s="28">
        <f>L57*1.03</f>
        <v>350441026810.875</v>
      </c>
      <c r="O57" s="23">
        <v>5.6</v>
      </c>
      <c r="P57" s="29">
        <f t="shared" si="8"/>
        <v>385485129491.962</v>
      </c>
      <c r="Q57" s="106"/>
      <c r="R57" s="106"/>
      <c r="S57" s="25"/>
      <c r="T57" s="33"/>
    </row>
    <row r="58" ht="36.6" customHeight="1" spans="1:34">
      <c r="A58" s="63" t="s">
        <v>181</v>
      </c>
      <c r="B58" s="63" t="s">
        <v>182</v>
      </c>
      <c r="C58" s="63" t="s">
        <v>183</v>
      </c>
      <c r="D58" s="107" t="s">
        <v>184</v>
      </c>
      <c r="E58" s="108">
        <v>1</v>
      </c>
      <c r="F58" s="47">
        <v>229200000000</v>
      </c>
      <c r="G58" s="109">
        <v>1</v>
      </c>
      <c r="H58" s="49">
        <v>231609262500</v>
      </c>
      <c r="I58" s="109">
        <v>1</v>
      </c>
      <c r="J58" s="49">
        <f t="shared" si="9"/>
        <v>301092041250</v>
      </c>
      <c r="K58" s="109">
        <v>1</v>
      </c>
      <c r="L58" s="49">
        <f>L57</f>
        <v>340234006612.5</v>
      </c>
      <c r="M58" s="109">
        <v>1</v>
      </c>
      <c r="N58" s="49">
        <f>N57</f>
        <v>350441026810.875</v>
      </c>
      <c r="O58" s="109">
        <v>1</v>
      </c>
      <c r="P58" s="49">
        <f>P57</f>
        <v>385485129491.962</v>
      </c>
      <c r="Q58" s="53" t="s">
        <v>185</v>
      </c>
      <c r="R58" s="53" t="s">
        <v>186</v>
      </c>
      <c r="S58" s="54" t="s">
        <v>187</v>
      </c>
    </row>
    <row r="59" ht="36.6" customHeight="1" spans="1:34">
      <c r="A59" s="110" t="s">
        <v>188</v>
      </c>
      <c r="B59" s="111"/>
      <c r="C59" s="111"/>
      <c r="D59" s="111"/>
      <c r="E59" s="111"/>
      <c r="F59" s="111"/>
      <c r="G59" s="111"/>
      <c r="H59" s="111"/>
      <c r="I59" s="111"/>
      <c r="J59" s="111"/>
      <c r="K59" s="111"/>
      <c r="L59" s="111"/>
      <c r="M59" s="111"/>
      <c r="N59" s="111"/>
      <c r="O59" s="111"/>
      <c r="P59" s="112"/>
      <c r="Q59" s="53"/>
      <c r="R59" s="53"/>
      <c r="S59" s="54"/>
    </row>
    <row r="60" s="2" customFormat="1" ht="65.45" customHeight="1" spans="1:34">
      <c r="A60" s="113" t="s">
        <v>189</v>
      </c>
      <c r="B60" s="114" t="s">
        <v>190</v>
      </c>
      <c r="C60" s="114" t="s">
        <v>191</v>
      </c>
      <c r="D60" s="12" t="s">
        <v>22</v>
      </c>
      <c r="E60" s="115">
        <v>20</v>
      </c>
      <c r="F60" s="116">
        <f>SUM(F61:F64)</f>
        <v>44000000</v>
      </c>
      <c r="G60" s="117">
        <v>5</v>
      </c>
      <c r="H60" s="32">
        <f>SUM(H61:H64)</f>
        <v>50000000</v>
      </c>
      <c r="I60" s="115">
        <v>5</v>
      </c>
      <c r="J60" s="32">
        <f>SUM(J61:J64)</f>
        <v>55200000</v>
      </c>
      <c r="K60" s="117">
        <v>5</v>
      </c>
      <c r="L60" s="32">
        <f t="shared" ref="L60" si="10">SUM(L61:L64)</f>
        <v>58400000</v>
      </c>
      <c r="M60" s="117">
        <v>5</v>
      </c>
      <c r="N60" s="32">
        <f t="shared" ref="N60" si="11">SUM(N61:N64)</f>
        <v>61600000</v>
      </c>
      <c r="O60" s="117">
        <v>5</v>
      </c>
      <c r="P60" s="32">
        <f t="shared" ref="P60" si="12">SUM(P61:P64)</f>
        <v>64800000</v>
      </c>
      <c r="Q60" s="106"/>
      <c r="R60" s="106"/>
      <c r="S60" s="118"/>
      <c r="T60" s="33"/>
    </row>
    <row r="61" ht="71.45" customHeight="1" spans="1:34">
      <c r="A61" s="63" t="s">
        <v>192</v>
      </c>
      <c r="B61" s="63" t="s">
        <v>193</v>
      </c>
      <c r="C61" s="63" t="s">
        <v>194</v>
      </c>
      <c r="D61" s="107" t="s">
        <v>29</v>
      </c>
      <c r="E61" s="108" t="s">
        <v>195</v>
      </c>
      <c r="F61" s="119">
        <v>11000000</v>
      </c>
      <c r="G61" s="108" t="s">
        <v>195</v>
      </c>
      <c r="H61" s="49">
        <v>12500000</v>
      </c>
      <c r="I61" s="108" t="s">
        <v>195</v>
      </c>
      <c r="J61" s="120">
        <v>13800000</v>
      </c>
      <c r="K61" s="108" t="s">
        <v>195</v>
      </c>
      <c r="L61" s="119">
        <v>14600000</v>
      </c>
      <c r="M61" s="108" t="s">
        <v>195</v>
      </c>
      <c r="N61" s="49">
        <v>15400000</v>
      </c>
      <c r="O61" s="108" t="s">
        <v>195</v>
      </c>
      <c r="P61" s="120">
        <v>16200000</v>
      </c>
      <c r="Q61" s="53"/>
      <c r="R61" s="53"/>
      <c r="S61" s="54"/>
    </row>
    <row r="62" ht="57" customHeight="1" spans="1:34">
      <c r="A62" s="63"/>
      <c r="B62" s="63" t="s">
        <v>196</v>
      </c>
      <c r="C62" s="63" t="s">
        <v>197</v>
      </c>
      <c r="D62" s="107" t="s">
        <v>198</v>
      </c>
      <c r="E62" s="108">
        <v>350</v>
      </c>
      <c r="F62" s="119">
        <v>11000000</v>
      </c>
      <c r="G62" s="108">
        <v>350</v>
      </c>
      <c r="H62" s="49">
        <v>12500000</v>
      </c>
      <c r="I62" s="108">
        <v>400</v>
      </c>
      <c r="J62" s="120">
        <v>13800000</v>
      </c>
      <c r="K62" s="108">
        <v>350</v>
      </c>
      <c r="L62" s="119">
        <v>14600000</v>
      </c>
      <c r="M62" s="108">
        <v>350</v>
      </c>
      <c r="N62" s="49">
        <v>15400000</v>
      </c>
      <c r="O62" s="108">
        <v>350</v>
      </c>
      <c r="P62" s="120">
        <v>16200000</v>
      </c>
      <c r="Q62" s="53"/>
      <c r="R62" s="53"/>
      <c r="S62" s="54"/>
    </row>
    <row r="63" ht="55.15" customHeight="1" spans="1:34">
      <c r="A63" s="63"/>
      <c r="B63" s="63" t="s">
        <v>199</v>
      </c>
      <c r="C63" s="63" t="s">
        <v>200</v>
      </c>
      <c r="D63" s="12" t="s">
        <v>22</v>
      </c>
      <c r="E63" s="108">
        <v>100</v>
      </c>
      <c r="F63" s="119">
        <v>11000000</v>
      </c>
      <c r="G63" s="108">
        <v>100</v>
      </c>
      <c r="H63" s="49">
        <v>12500000</v>
      </c>
      <c r="I63" s="108">
        <v>100</v>
      </c>
      <c r="J63" s="120">
        <v>13800000</v>
      </c>
      <c r="K63" s="108">
        <v>100</v>
      </c>
      <c r="L63" s="119">
        <v>14600000</v>
      </c>
      <c r="M63" s="108">
        <v>100</v>
      </c>
      <c r="N63" s="49">
        <v>15400000</v>
      </c>
      <c r="O63" s="108">
        <v>100</v>
      </c>
      <c r="P63" s="120">
        <v>16200000</v>
      </c>
      <c r="Q63" s="53"/>
      <c r="R63" s="53"/>
      <c r="S63" s="54"/>
    </row>
    <row r="64" ht="57.6" customHeight="1" spans="1:34">
      <c r="A64" s="63"/>
      <c r="B64" s="63" t="s">
        <v>201</v>
      </c>
      <c r="C64" s="63" t="s">
        <v>202</v>
      </c>
      <c r="D64" s="107" t="s">
        <v>29</v>
      </c>
      <c r="E64" s="108" t="s">
        <v>195</v>
      </c>
      <c r="F64" s="119">
        <v>11000000</v>
      </c>
      <c r="G64" s="108" t="s">
        <v>195</v>
      </c>
      <c r="H64" s="49">
        <v>12500000</v>
      </c>
      <c r="I64" s="108" t="s">
        <v>195</v>
      </c>
      <c r="J64" s="120">
        <v>13800000</v>
      </c>
      <c r="K64" s="108" t="s">
        <v>195</v>
      </c>
      <c r="L64" s="119">
        <v>14600000</v>
      </c>
      <c r="M64" s="108" t="s">
        <v>195</v>
      </c>
      <c r="N64" s="49">
        <v>15400000</v>
      </c>
      <c r="O64" s="108" t="s">
        <v>195</v>
      </c>
      <c r="P64" s="120">
        <v>16200000</v>
      </c>
      <c r="Q64" s="53"/>
      <c r="R64" s="53"/>
      <c r="S64" s="54"/>
    </row>
    <row r="65" s="2" customFormat="1" ht="36.6" customHeight="1" spans="1:20">
      <c r="A65" s="113" t="s">
        <v>203</v>
      </c>
      <c r="B65" s="113" t="s">
        <v>204</v>
      </c>
      <c r="C65" s="113" t="s">
        <v>205</v>
      </c>
      <c r="D65" s="12" t="s">
        <v>22</v>
      </c>
      <c r="E65" s="115">
        <v>20</v>
      </c>
      <c r="F65" s="32">
        <v>100000000</v>
      </c>
      <c r="G65" s="117">
        <v>20</v>
      </c>
      <c r="H65" s="32">
        <v>100000000</v>
      </c>
      <c r="I65" s="115">
        <v>20</v>
      </c>
      <c r="J65" s="32">
        <f>J66</f>
        <v>110000000</v>
      </c>
      <c r="K65" s="117">
        <v>20</v>
      </c>
      <c r="L65" s="32">
        <f>L66</f>
        <v>121000000</v>
      </c>
      <c r="M65" s="117">
        <v>20</v>
      </c>
      <c r="N65" s="32">
        <f>N66</f>
        <v>133100000</v>
      </c>
      <c r="O65" s="117">
        <v>20</v>
      </c>
      <c r="P65" s="32">
        <f>P66</f>
        <v>146410000</v>
      </c>
      <c r="Q65" s="106"/>
      <c r="R65" s="106"/>
      <c r="S65" s="118"/>
      <c r="T65" s="33"/>
    </row>
    <row r="66" ht="56.45" customHeight="1" spans="1:20">
      <c r="A66" s="63" t="s">
        <v>206</v>
      </c>
      <c r="B66" s="63" t="s">
        <v>207</v>
      </c>
      <c r="C66" s="63" t="s">
        <v>208</v>
      </c>
      <c r="D66" s="107" t="s">
        <v>29</v>
      </c>
      <c r="E66" s="108">
        <v>2400</v>
      </c>
      <c r="F66" s="49">
        <v>100000000</v>
      </c>
      <c r="G66" s="108">
        <v>2400</v>
      </c>
      <c r="H66" s="49">
        <v>100000000</v>
      </c>
      <c r="I66" s="108">
        <v>2400</v>
      </c>
      <c r="J66" s="49">
        <f>H66*1.1</f>
        <v>110000000</v>
      </c>
      <c r="K66" s="108">
        <v>2400</v>
      </c>
      <c r="L66" s="49">
        <f>J66*1.1</f>
        <v>121000000</v>
      </c>
      <c r="M66" s="108">
        <v>2400</v>
      </c>
      <c r="N66" s="49">
        <f>L66*1.1</f>
        <v>133100000</v>
      </c>
      <c r="O66" s="108">
        <v>2400</v>
      </c>
      <c r="P66" s="49">
        <f>N66*1.1</f>
        <v>146410000</v>
      </c>
      <c r="Q66" s="53"/>
      <c r="R66" s="53"/>
      <c r="S66" s="54"/>
    </row>
    <row r="67" s="2" customFormat="1" ht="61.15" customHeight="1" spans="1:20">
      <c r="A67" s="113" t="s">
        <v>209</v>
      </c>
      <c r="B67" s="113" t="s">
        <v>210</v>
      </c>
      <c r="C67" s="204" t="s">
        <v>211</v>
      </c>
      <c r="D67" s="12" t="s">
        <v>22</v>
      </c>
      <c r="E67" s="121">
        <v>100</v>
      </c>
      <c r="F67" s="116">
        <f>SUM(F68:F69)</f>
        <v>100000000</v>
      </c>
      <c r="G67" s="121">
        <v>100</v>
      </c>
      <c r="H67" s="32">
        <f>SUM(H68:H69)</f>
        <v>100000000</v>
      </c>
      <c r="I67" s="121">
        <v>100</v>
      </c>
      <c r="J67" s="32">
        <f>SUM(J68:J69)</f>
        <v>110000000</v>
      </c>
      <c r="K67" s="121">
        <v>100</v>
      </c>
      <c r="L67" s="32">
        <f>SUM(L68:L69)</f>
        <v>121000000</v>
      </c>
      <c r="M67" s="121">
        <v>100</v>
      </c>
      <c r="N67" s="32">
        <f>SUM(N68:N69)</f>
        <v>133100000</v>
      </c>
      <c r="O67" s="121">
        <v>100</v>
      </c>
      <c r="P67" s="32">
        <f>SUM(P68:P69)</f>
        <v>146410000</v>
      </c>
      <c r="Q67" s="106"/>
      <c r="R67" s="106"/>
      <c r="S67" s="118"/>
      <c r="T67" s="33"/>
    </row>
    <row r="68" ht="64.9" customHeight="1" spans="1:20">
      <c r="A68" s="63" t="s">
        <v>212</v>
      </c>
      <c r="B68" s="63" t="s">
        <v>213</v>
      </c>
      <c r="C68" s="63" t="s">
        <v>214</v>
      </c>
      <c r="D68" s="107" t="s">
        <v>215</v>
      </c>
      <c r="E68" s="108" t="s">
        <v>216</v>
      </c>
      <c r="F68" s="49">
        <v>50000000</v>
      </c>
      <c r="G68" s="108" t="s">
        <v>216</v>
      </c>
      <c r="H68" s="49">
        <v>50000000</v>
      </c>
      <c r="I68" s="108" t="s">
        <v>216</v>
      </c>
      <c r="J68" s="49">
        <f>H68*1.1</f>
        <v>55000000</v>
      </c>
      <c r="K68" s="108" t="s">
        <v>216</v>
      </c>
      <c r="L68" s="49">
        <f>J68*1.1</f>
        <v>60500000</v>
      </c>
      <c r="M68" s="108" t="s">
        <v>216</v>
      </c>
      <c r="N68" s="49">
        <f>L68*1.1</f>
        <v>66550000</v>
      </c>
      <c r="O68" s="108" t="s">
        <v>216</v>
      </c>
      <c r="P68" s="49">
        <f>N68*1.1</f>
        <v>73205000</v>
      </c>
      <c r="Q68" s="53"/>
      <c r="R68" s="53"/>
      <c r="S68" s="54"/>
    </row>
    <row r="69" ht="58.15" customHeight="1" spans="1:20">
      <c r="B69" s="63"/>
      <c r="C69" s="63" t="s">
        <v>217</v>
      </c>
      <c r="D69" s="107" t="s">
        <v>215</v>
      </c>
      <c r="E69" s="108" t="s">
        <v>218</v>
      </c>
      <c r="F69" s="49">
        <v>50000000</v>
      </c>
      <c r="G69" s="108" t="s">
        <v>218</v>
      </c>
      <c r="H69" s="49">
        <v>50000000</v>
      </c>
      <c r="I69" s="108" t="s">
        <v>218</v>
      </c>
      <c r="J69" s="49">
        <f>H69*1.1</f>
        <v>55000000</v>
      </c>
      <c r="K69" s="107" t="s">
        <v>218</v>
      </c>
      <c r="L69" s="49">
        <f>J69*1.1</f>
        <v>60500000</v>
      </c>
      <c r="M69" s="108" t="s">
        <v>218</v>
      </c>
      <c r="N69" s="49">
        <f>L69*1.1</f>
        <v>66550000</v>
      </c>
      <c r="O69" s="108" t="s">
        <v>218</v>
      </c>
      <c r="P69" s="49">
        <f>N69*1.1</f>
        <v>73205000</v>
      </c>
      <c r="Q69" s="53"/>
      <c r="R69" s="53"/>
      <c r="S69" s="54"/>
    </row>
    <row r="70" s="2" customFormat="1" ht="36.6" customHeight="1" spans="1:20">
      <c r="A70" s="113" t="s">
        <v>219</v>
      </c>
      <c r="B70" s="113" t="s">
        <v>220</v>
      </c>
      <c r="C70" s="113" t="s">
        <v>221</v>
      </c>
      <c r="D70" s="12" t="s">
        <v>22</v>
      </c>
      <c r="E70" s="121">
        <v>100</v>
      </c>
      <c r="F70" s="116">
        <f>SUM(F71:F73)</f>
        <v>37400000</v>
      </c>
      <c r="G70" s="121">
        <v>100</v>
      </c>
      <c r="H70" s="32">
        <f>SUM(H71:H73)</f>
        <v>85000000</v>
      </c>
      <c r="I70" s="121">
        <v>100</v>
      </c>
      <c r="J70" s="32">
        <f>SUM(J71:J73)</f>
        <v>90950000</v>
      </c>
      <c r="K70" s="122">
        <v>100</v>
      </c>
      <c r="L70" s="32">
        <f t="shared" ref="L70" si="13">SUM(L71:L73)</f>
        <v>109310000</v>
      </c>
      <c r="M70" s="121">
        <v>100</v>
      </c>
      <c r="N70" s="32">
        <f t="shared" ref="N70" si="14">SUM(N71:N73)</f>
        <v>127670000</v>
      </c>
      <c r="O70" s="121">
        <v>100</v>
      </c>
      <c r="P70" s="32">
        <f t="shared" ref="P70" si="15">SUM(P71:P73)</f>
        <v>146030000</v>
      </c>
      <c r="Q70" s="106"/>
      <c r="R70" s="106"/>
      <c r="S70" s="118"/>
      <c r="T70" s="33"/>
    </row>
    <row r="71" ht="36.6" customHeight="1" spans="1:20">
      <c r="A71" s="63" t="s">
        <v>222</v>
      </c>
      <c r="B71" s="63" t="s">
        <v>77</v>
      </c>
      <c r="C71" s="63" t="s">
        <v>78</v>
      </c>
      <c r="D71" s="107" t="s">
        <v>36</v>
      </c>
      <c r="E71" s="108">
        <v>8</v>
      </c>
      <c r="F71" s="119">
        <v>17600000</v>
      </c>
      <c r="G71" s="108">
        <v>8</v>
      </c>
      <c r="H71" s="49">
        <v>40000000</v>
      </c>
      <c r="I71" s="108">
        <v>8</v>
      </c>
      <c r="J71" s="120">
        <v>42800000</v>
      </c>
      <c r="K71" s="107">
        <v>8</v>
      </c>
      <c r="L71" s="123">
        <v>51440000</v>
      </c>
      <c r="M71" s="108">
        <v>8</v>
      </c>
      <c r="N71" s="119">
        <v>60080000</v>
      </c>
      <c r="O71" s="108">
        <v>8</v>
      </c>
      <c r="P71" s="49">
        <v>68720000</v>
      </c>
      <c r="Q71" s="53"/>
      <c r="R71" s="53"/>
      <c r="S71" s="54"/>
    </row>
    <row r="72" ht="36.6" customHeight="1" spans="1:20">
      <c r="A72" s="63"/>
      <c r="B72" s="63" t="s">
        <v>223</v>
      </c>
      <c r="C72" s="124" t="s">
        <v>80</v>
      </c>
      <c r="D72" s="107" t="s">
        <v>36</v>
      </c>
      <c r="E72" s="108">
        <v>4</v>
      </c>
      <c r="F72" s="119">
        <v>8800000</v>
      </c>
      <c r="G72" s="108">
        <v>4</v>
      </c>
      <c r="H72" s="49">
        <v>20000000</v>
      </c>
      <c r="I72" s="108">
        <v>4</v>
      </c>
      <c r="J72" s="120">
        <v>21400000</v>
      </c>
      <c r="K72" s="107">
        <v>4</v>
      </c>
      <c r="L72" s="120">
        <v>25720000</v>
      </c>
      <c r="M72" s="108">
        <v>4</v>
      </c>
      <c r="N72" s="119">
        <v>30040000</v>
      </c>
      <c r="O72" s="108">
        <v>4</v>
      </c>
      <c r="P72" s="49">
        <v>34360000</v>
      </c>
      <c r="Q72" s="53"/>
      <c r="R72" s="53"/>
      <c r="S72" s="54"/>
    </row>
    <row r="73" ht="36.6" customHeight="1" spans="1:20">
      <c r="B73" s="63" t="s">
        <v>224</v>
      </c>
      <c r="C73" s="63" t="s">
        <v>83</v>
      </c>
      <c r="D73" s="107" t="s">
        <v>36</v>
      </c>
      <c r="E73" s="108">
        <v>5</v>
      </c>
      <c r="F73" s="119">
        <v>11000000</v>
      </c>
      <c r="G73" s="108">
        <v>5</v>
      </c>
      <c r="H73" s="49">
        <v>25000000</v>
      </c>
      <c r="I73" s="108">
        <v>5</v>
      </c>
      <c r="J73" s="120">
        <v>26750000</v>
      </c>
      <c r="K73" s="107">
        <v>5</v>
      </c>
      <c r="L73" s="120">
        <v>32150000</v>
      </c>
      <c r="M73" s="108">
        <v>5</v>
      </c>
      <c r="N73" s="119">
        <v>37550000</v>
      </c>
      <c r="O73" s="108">
        <v>5</v>
      </c>
      <c r="P73" s="49">
        <v>42950000</v>
      </c>
      <c r="Q73" s="53"/>
      <c r="R73" s="53"/>
      <c r="S73" s="54"/>
    </row>
    <row r="74" s="2" customFormat="1" ht="36.6" customHeight="1" spans="1:20">
      <c r="A74" s="113" t="s">
        <v>225</v>
      </c>
      <c r="B74" s="113" t="s">
        <v>226</v>
      </c>
      <c r="C74" s="2" t="s">
        <v>227</v>
      </c>
      <c r="D74" s="122" t="s">
        <v>22</v>
      </c>
      <c r="E74" s="121">
        <v>90</v>
      </c>
      <c r="F74" s="116">
        <f>SUM(F75:F76)</f>
        <v>369200000</v>
      </c>
      <c r="G74" s="121">
        <v>90</v>
      </c>
      <c r="H74" s="32">
        <f>SUM(H75:H76)</f>
        <v>1028075740</v>
      </c>
      <c r="I74" s="121">
        <v>90</v>
      </c>
      <c r="J74" s="32">
        <f>SUM(J75:J76)</f>
        <v>980898977.833333</v>
      </c>
      <c r="K74" s="121">
        <v>90</v>
      </c>
      <c r="L74" s="32">
        <f t="shared" ref="L74" si="16">SUM(L75:L76)</f>
        <v>1128204692.53333</v>
      </c>
      <c r="M74" s="121">
        <v>90</v>
      </c>
      <c r="N74" s="32">
        <f t="shared" ref="N74" si="17">SUM(N75:N76)</f>
        <v>1275510407.23333</v>
      </c>
      <c r="O74" s="121">
        <v>90</v>
      </c>
      <c r="P74" s="32">
        <f t="shared" ref="P74" si="18">SUM(P75:P76)</f>
        <v>1422816121.93333</v>
      </c>
      <c r="Q74" s="106"/>
      <c r="R74" s="106"/>
      <c r="S74" s="118"/>
      <c r="T74" s="33"/>
    </row>
    <row r="75" ht="36.6" customHeight="1" spans="1:20">
      <c r="A75" s="63" t="s">
        <v>228</v>
      </c>
      <c r="B75" s="63" t="s">
        <v>166</v>
      </c>
      <c r="C75" s="63" t="s">
        <v>229</v>
      </c>
      <c r="D75" s="107" t="s">
        <v>230</v>
      </c>
      <c r="E75" s="108" t="s">
        <v>231</v>
      </c>
      <c r="F75" s="119">
        <v>367000000</v>
      </c>
      <c r="G75" s="108" t="s">
        <v>231</v>
      </c>
      <c r="H75" s="49">
        <v>1023075740</v>
      </c>
      <c r="I75" s="108" t="s">
        <v>231</v>
      </c>
      <c r="J75" s="120">
        <v>974765644.5</v>
      </c>
      <c r="K75" s="108" t="s">
        <v>231</v>
      </c>
      <c r="L75" s="120">
        <v>1120521359.2</v>
      </c>
      <c r="M75" s="108" t="s">
        <v>231</v>
      </c>
      <c r="N75" s="119">
        <v>1266277073.9</v>
      </c>
      <c r="O75" s="108" t="s">
        <v>231</v>
      </c>
      <c r="P75" s="49">
        <v>1412032788.6</v>
      </c>
      <c r="Q75" s="53"/>
      <c r="R75" s="53"/>
      <c r="S75" s="54"/>
    </row>
    <row r="76" ht="36.6" customHeight="1" spans="1:20">
      <c r="A76" s="63"/>
      <c r="B76" s="63" t="s">
        <v>232</v>
      </c>
      <c r="C76" s="63" t="s">
        <v>233</v>
      </c>
      <c r="D76" s="107" t="s">
        <v>152</v>
      </c>
      <c r="E76" s="108" t="s">
        <v>231</v>
      </c>
      <c r="F76" s="119">
        <v>2200000</v>
      </c>
      <c r="G76" s="108" t="s">
        <v>231</v>
      </c>
      <c r="H76" s="49">
        <v>5000000</v>
      </c>
      <c r="I76" s="108" t="s">
        <v>231</v>
      </c>
      <c r="J76" s="123">
        <v>6133333.33333333</v>
      </c>
      <c r="K76" s="108" t="s">
        <v>231</v>
      </c>
      <c r="L76" s="119">
        <v>7683333.33333333</v>
      </c>
      <c r="M76" s="108" t="s">
        <v>231</v>
      </c>
      <c r="N76" s="49">
        <v>9233333.33333333</v>
      </c>
      <c r="O76" s="108" t="s">
        <v>231</v>
      </c>
      <c r="P76" s="123">
        <v>10783333.3333333</v>
      </c>
      <c r="Q76" s="53"/>
      <c r="R76" s="53"/>
      <c r="S76" s="54"/>
    </row>
    <row r="77" s="2" customFormat="1" ht="36.6" customHeight="1" spans="1:20">
      <c r="A77" s="113" t="s">
        <v>234</v>
      </c>
      <c r="B77" s="113" t="s">
        <v>235</v>
      </c>
      <c r="C77" s="113" t="s">
        <v>148</v>
      </c>
      <c r="D77" s="12" t="s">
        <v>22</v>
      </c>
      <c r="E77" s="121">
        <v>100</v>
      </c>
      <c r="F77" s="116">
        <f>SUM(F78:F79)</f>
        <v>2238000000</v>
      </c>
      <c r="G77" s="121">
        <v>100</v>
      </c>
      <c r="H77" s="32">
        <f>SUM(H78:H79)</f>
        <v>2450000000</v>
      </c>
      <c r="I77" s="121">
        <v>100</v>
      </c>
      <c r="J77" s="32">
        <f>SUM(J78:J79)</f>
        <v>2871861522</v>
      </c>
      <c r="K77" s="121">
        <v>100</v>
      </c>
      <c r="L77" s="32">
        <f t="shared" ref="L77" si="19">SUM(L78:L79)</f>
        <v>3321625095.2</v>
      </c>
      <c r="M77" s="121">
        <v>100</v>
      </c>
      <c r="N77" s="32">
        <f t="shared" ref="N77" si="20">SUM(N78:N79)</f>
        <v>3771388668.4</v>
      </c>
      <c r="O77" s="121">
        <v>100</v>
      </c>
      <c r="P77" s="32">
        <f t="shared" ref="P77" si="21">SUM(P78:P79)</f>
        <v>4221152241.6</v>
      </c>
      <c r="Q77" s="106"/>
      <c r="R77" s="106"/>
      <c r="S77" s="118"/>
      <c r="T77" s="33"/>
    </row>
    <row r="78" ht="51" customHeight="1" spans="1:20">
      <c r="A78" s="63" t="s">
        <v>236</v>
      </c>
      <c r="B78" s="63" t="s">
        <v>111</v>
      </c>
      <c r="C78" s="63" t="s">
        <v>237</v>
      </c>
      <c r="D78" s="107" t="s">
        <v>230</v>
      </c>
      <c r="E78" s="108" t="s">
        <v>231</v>
      </c>
      <c r="F78" s="119">
        <v>782000000</v>
      </c>
      <c r="G78" s="108" t="s">
        <v>231</v>
      </c>
      <c r="H78" s="49">
        <v>900000000</v>
      </c>
      <c r="I78" s="108" t="s">
        <v>231</v>
      </c>
      <c r="J78" s="120">
        <v>849078386</v>
      </c>
      <c r="K78" s="108" t="s">
        <v>231</v>
      </c>
      <c r="L78" s="120">
        <v>841372077.6</v>
      </c>
      <c r="M78" s="108" t="s">
        <v>231</v>
      </c>
      <c r="N78" s="119">
        <v>833665769.2</v>
      </c>
      <c r="O78" s="108" t="s">
        <v>231</v>
      </c>
      <c r="P78" s="49">
        <v>825959460.8</v>
      </c>
      <c r="Q78" s="53"/>
      <c r="R78" s="53"/>
      <c r="S78" s="54"/>
    </row>
    <row r="79" ht="55.15" customHeight="1" spans="1:20">
      <c r="A79" s="63"/>
      <c r="B79" s="63" t="s">
        <v>117</v>
      </c>
      <c r="C79" s="63" t="s">
        <v>238</v>
      </c>
      <c r="D79" s="107" t="s">
        <v>230</v>
      </c>
      <c r="E79" s="108" t="s">
        <v>239</v>
      </c>
      <c r="F79" s="119">
        <v>1456000000</v>
      </c>
      <c r="G79" s="108" t="s">
        <v>239</v>
      </c>
      <c r="H79" s="49">
        <v>1550000000</v>
      </c>
      <c r="I79" s="108" t="s">
        <v>239</v>
      </c>
      <c r="J79" s="120">
        <v>2022783136</v>
      </c>
      <c r="K79" s="108" t="s">
        <v>239</v>
      </c>
      <c r="L79" s="120">
        <v>2480253017.6</v>
      </c>
      <c r="M79" s="108" t="s">
        <v>239</v>
      </c>
      <c r="N79" s="119">
        <v>2937722899.2</v>
      </c>
      <c r="O79" s="108" t="s">
        <v>239</v>
      </c>
      <c r="P79" s="49">
        <v>3395192780.8</v>
      </c>
      <c r="Q79" s="53"/>
      <c r="R79" s="53"/>
      <c r="S79" s="54"/>
    </row>
    <row r="80" s="2" customFormat="1" ht="36.6" customHeight="1" spans="1:20">
      <c r="A80" s="113" t="s">
        <v>240</v>
      </c>
      <c r="B80" s="113" t="s">
        <v>241</v>
      </c>
      <c r="C80" s="113" t="s">
        <v>242</v>
      </c>
      <c r="D80" s="12" t="s">
        <v>22</v>
      </c>
      <c r="E80" s="121">
        <v>100</v>
      </c>
      <c r="F80" s="116">
        <f>F81</f>
        <v>300000000</v>
      </c>
      <c r="G80" s="121">
        <v>100</v>
      </c>
      <c r="H80" s="32">
        <f>H81</f>
        <v>600000000</v>
      </c>
      <c r="I80" s="121">
        <v>100</v>
      </c>
      <c r="J80" s="32">
        <f>J81</f>
        <v>695899689</v>
      </c>
      <c r="K80" s="121">
        <v>100</v>
      </c>
      <c r="L80" s="32">
        <f t="shared" ref="L80" si="22">L81</f>
        <v>860624234.4</v>
      </c>
      <c r="M80" s="121">
        <v>100</v>
      </c>
      <c r="N80" s="32">
        <f t="shared" ref="N80" si="23">N81</f>
        <v>1025348779.8</v>
      </c>
      <c r="O80" s="121">
        <v>100</v>
      </c>
      <c r="P80" s="32">
        <f t="shared" ref="P80" si="24">P81</f>
        <v>1190073325.2</v>
      </c>
      <c r="Q80" s="106"/>
      <c r="R80" s="106"/>
      <c r="S80" s="118"/>
      <c r="T80" s="33"/>
    </row>
    <row r="81" ht="60.6" customHeight="1" spans="1:20">
      <c r="A81" s="63" t="s">
        <v>243</v>
      </c>
      <c r="B81" s="63" t="s">
        <v>175</v>
      </c>
      <c r="C81" s="63" t="s">
        <v>244</v>
      </c>
      <c r="D81" s="107" t="s">
        <v>245</v>
      </c>
      <c r="E81" s="108">
        <v>27</v>
      </c>
      <c r="F81" s="119">
        <v>300000000</v>
      </c>
      <c r="G81" s="108">
        <v>27</v>
      </c>
      <c r="H81" s="49">
        <v>600000000</v>
      </c>
      <c r="I81" s="108">
        <v>27</v>
      </c>
      <c r="J81" s="120">
        <v>695899689</v>
      </c>
      <c r="K81" s="108">
        <v>27</v>
      </c>
      <c r="L81" s="120">
        <v>860624234.4</v>
      </c>
      <c r="M81" s="108">
        <v>27</v>
      </c>
      <c r="N81" s="119">
        <v>1025348779.8</v>
      </c>
      <c r="O81" s="108">
        <v>27</v>
      </c>
      <c r="P81" s="49">
        <v>1190073325.2</v>
      </c>
      <c r="Q81" s="53"/>
      <c r="R81" s="53"/>
      <c r="S81" s="54"/>
    </row>
    <row r="82" s="2" customFormat="1" ht="36.6" customHeight="1" spans="1:20">
      <c r="A82" s="113" t="s">
        <v>246</v>
      </c>
      <c r="B82" s="113" t="s">
        <v>247</v>
      </c>
      <c r="C82" s="113" t="s">
        <v>248</v>
      </c>
      <c r="D82" s="125" t="s">
        <v>22</v>
      </c>
      <c r="E82" s="126">
        <v>100</v>
      </c>
      <c r="F82" s="127">
        <f>SUM(F84:F91)</f>
        <v>517600000</v>
      </c>
      <c r="G82" s="126">
        <v>100</v>
      </c>
      <c r="H82" s="128">
        <f>-SUM(H84:H91)</f>
        <v>-560000000</v>
      </c>
      <c r="I82" s="121">
        <v>100</v>
      </c>
      <c r="J82" s="32">
        <f>SUM(J84:J91)</f>
        <v>705278678.5</v>
      </c>
      <c r="K82" s="126">
        <v>100</v>
      </c>
      <c r="L82" s="32">
        <f t="shared" ref="L82" si="25">SUM(L84:L91)</f>
        <v>758924110.6</v>
      </c>
      <c r="M82" s="126">
        <v>100</v>
      </c>
      <c r="N82" s="32">
        <f t="shared" ref="N82" si="26">SUM(N84:N91)</f>
        <v>812569542.7</v>
      </c>
      <c r="O82" s="126">
        <v>100</v>
      </c>
      <c r="P82" s="32">
        <f t="shared" ref="P82" si="27">SUM(P84:P91)</f>
        <v>866214974.8</v>
      </c>
      <c r="Q82" s="106"/>
      <c r="R82" s="106"/>
      <c r="S82" s="118"/>
      <c r="T82" s="33"/>
    </row>
    <row r="83" s="2" customFormat="1" ht="36.6" customHeight="1" spans="1:20">
      <c r="A83" s="4"/>
      <c r="B83" s="4"/>
      <c r="C83" s="113" t="s">
        <v>249</v>
      </c>
      <c r="D83" s="129"/>
      <c r="E83" s="130"/>
      <c r="F83" s="131"/>
      <c r="G83" s="130"/>
      <c r="H83" s="132"/>
      <c r="I83" s="121">
        <v>100</v>
      </c>
      <c r="J83" s="32"/>
      <c r="K83" s="130"/>
      <c r="L83" s="32"/>
      <c r="M83" s="130"/>
      <c r="N83" s="32"/>
      <c r="O83" s="130"/>
      <c r="P83" s="32"/>
      <c r="Q83" s="106"/>
      <c r="R83" s="106"/>
      <c r="S83" s="118"/>
      <c r="T83" s="33"/>
    </row>
    <row r="84" ht="36.6" customHeight="1" spans="1:20">
      <c r="A84" s="63" t="s">
        <v>250</v>
      </c>
      <c r="B84" s="55" t="s">
        <v>126</v>
      </c>
      <c r="C84" s="63" t="s">
        <v>127</v>
      </c>
      <c r="D84" s="107" t="s">
        <v>36</v>
      </c>
      <c r="E84" s="108" t="s">
        <v>251</v>
      </c>
      <c r="F84" s="119">
        <v>4400000</v>
      </c>
      <c r="G84" s="108" t="s">
        <v>251</v>
      </c>
      <c r="H84" s="49">
        <v>10000000</v>
      </c>
      <c r="I84" s="108" t="s">
        <v>251</v>
      </c>
      <c r="J84" s="120">
        <v>10700000</v>
      </c>
      <c r="K84" s="108" t="s">
        <v>251</v>
      </c>
      <c r="L84" s="120">
        <v>12860000</v>
      </c>
      <c r="M84" s="108" t="s">
        <v>251</v>
      </c>
      <c r="N84" s="119">
        <v>15020000</v>
      </c>
      <c r="O84" s="108" t="s">
        <v>251</v>
      </c>
      <c r="P84" s="49">
        <v>17180000</v>
      </c>
      <c r="Q84" s="53"/>
      <c r="R84" s="53"/>
      <c r="S84" s="54"/>
    </row>
    <row r="85" ht="36.6" customHeight="1" spans="1:20">
      <c r="A85" s="63"/>
      <c r="B85" s="63" t="s">
        <v>252</v>
      </c>
      <c r="C85" s="63" t="s">
        <v>253</v>
      </c>
      <c r="D85" s="107" t="s">
        <v>36</v>
      </c>
      <c r="E85" s="108">
        <v>1</v>
      </c>
      <c r="F85" s="119">
        <v>2200000</v>
      </c>
      <c r="G85" s="108">
        <v>1</v>
      </c>
      <c r="H85" s="49">
        <v>5000000</v>
      </c>
      <c r="I85" s="108">
        <v>1</v>
      </c>
      <c r="J85" s="120">
        <v>5350000</v>
      </c>
      <c r="K85" s="108">
        <v>1</v>
      </c>
      <c r="L85" s="123">
        <v>6430000</v>
      </c>
      <c r="M85" s="108">
        <v>1</v>
      </c>
      <c r="N85" s="119">
        <v>7510000</v>
      </c>
      <c r="O85" s="108">
        <v>1</v>
      </c>
      <c r="P85" s="49">
        <v>8590000</v>
      </c>
      <c r="Q85" s="53"/>
      <c r="R85" s="53"/>
      <c r="S85" s="54"/>
    </row>
    <row r="86" ht="96" customHeight="1" spans="1:20">
      <c r="A86" s="63"/>
      <c r="B86" s="63" t="s">
        <v>254</v>
      </c>
      <c r="C86" s="63" t="s">
        <v>255</v>
      </c>
      <c r="D86" s="107" t="s">
        <v>29</v>
      </c>
      <c r="E86" s="108">
        <v>60</v>
      </c>
      <c r="F86" s="49">
        <v>500000000</v>
      </c>
      <c r="G86" s="108">
        <v>60</v>
      </c>
      <c r="H86" s="49">
        <v>500000000</v>
      </c>
      <c r="I86" s="108">
        <v>60</v>
      </c>
      <c r="J86" s="120">
        <v>641078678.5</v>
      </c>
      <c r="K86" s="108">
        <v>60</v>
      </c>
      <c r="L86" s="120">
        <v>681764110.6</v>
      </c>
      <c r="M86" s="108">
        <v>60</v>
      </c>
      <c r="N86" s="49">
        <v>722449542.7</v>
      </c>
      <c r="O86" s="108">
        <v>60</v>
      </c>
      <c r="P86" s="49">
        <v>763134974.8</v>
      </c>
      <c r="Q86" s="53"/>
      <c r="R86" s="53"/>
      <c r="S86" s="54"/>
    </row>
    <row r="87" ht="36.6" customHeight="1" spans="1:20">
      <c r="A87" s="63"/>
      <c r="B87" s="63" t="s">
        <v>256</v>
      </c>
      <c r="C87" s="63" t="s">
        <v>257</v>
      </c>
      <c r="D87" s="107" t="s">
        <v>36</v>
      </c>
      <c r="E87" s="108">
        <v>1</v>
      </c>
      <c r="F87" s="119">
        <v>2200000</v>
      </c>
      <c r="G87" s="108">
        <v>1</v>
      </c>
      <c r="H87" s="49">
        <v>5000000</v>
      </c>
      <c r="I87" s="108">
        <v>1</v>
      </c>
      <c r="J87" s="120">
        <v>5350000</v>
      </c>
      <c r="K87" s="108">
        <v>1</v>
      </c>
      <c r="L87" s="123">
        <v>6430000</v>
      </c>
      <c r="M87" s="108">
        <v>1</v>
      </c>
      <c r="N87" s="119">
        <v>7510000</v>
      </c>
      <c r="O87" s="108">
        <v>1</v>
      </c>
      <c r="P87" s="49">
        <v>8590000</v>
      </c>
      <c r="Q87" s="53"/>
      <c r="R87" s="53"/>
      <c r="S87" s="54"/>
    </row>
    <row r="88" ht="36.6" customHeight="1" spans="1:20">
      <c r="A88" s="63"/>
      <c r="B88" s="63" t="s">
        <v>258</v>
      </c>
      <c r="C88" s="63" t="s">
        <v>259</v>
      </c>
      <c r="D88" s="107" t="s">
        <v>36</v>
      </c>
      <c r="E88" s="108">
        <v>1</v>
      </c>
      <c r="F88" s="119">
        <v>2200000</v>
      </c>
      <c r="G88" s="108">
        <v>1</v>
      </c>
      <c r="H88" s="49">
        <v>5000000</v>
      </c>
      <c r="I88" s="108">
        <v>1</v>
      </c>
      <c r="J88" s="120">
        <v>5350000</v>
      </c>
      <c r="K88" s="108">
        <v>1</v>
      </c>
      <c r="L88" s="123">
        <v>6430000</v>
      </c>
      <c r="M88" s="108">
        <v>1</v>
      </c>
      <c r="N88" s="119">
        <v>7510000</v>
      </c>
      <c r="O88" s="108">
        <v>1</v>
      </c>
      <c r="P88" s="49">
        <v>8590000</v>
      </c>
      <c r="Q88" s="53"/>
      <c r="R88" s="53"/>
      <c r="S88" s="54"/>
    </row>
    <row r="89" ht="36.6" customHeight="1" spans="1:20">
      <c r="A89" s="63"/>
      <c r="B89" s="63" t="s">
        <v>260</v>
      </c>
      <c r="C89" s="63" t="s">
        <v>261</v>
      </c>
      <c r="D89" s="107" t="s">
        <v>36</v>
      </c>
      <c r="E89" s="108">
        <v>1</v>
      </c>
      <c r="F89" s="119">
        <v>2200000</v>
      </c>
      <c r="G89" s="108">
        <v>1</v>
      </c>
      <c r="H89" s="49">
        <v>5000000</v>
      </c>
      <c r="I89" s="108">
        <v>1</v>
      </c>
      <c r="J89" s="120">
        <v>5350000</v>
      </c>
      <c r="K89" s="108">
        <v>1</v>
      </c>
      <c r="L89" s="123">
        <v>6430000</v>
      </c>
      <c r="M89" s="108">
        <v>1</v>
      </c>
      <c r="N89" s="119">
        <v>7510000</v>
      </c>
      <c r="O89" s="108">
        <v>1</v>
      </c>
      <c r="P89" s="49">
        <v>8590000</v>
      </c>
      <c r="Q89" s="53"/>
      <c r="R89" s="53"/>
      <c r="S89" s="54"/>
    </row>
    <row r="90" ht="36.6" customHeight="1" spans="1:20">
      <c r="A90" s="63"/>
      <c r="B90" s="63" t="s">
        <v>262</v>
      </c>
      <c r="C90" s="63" t="s">
        <v>263</v>
      </c>
      <c r="D90" s="107" t="s">
        <v>36</v>
      </c>
      <c r="E90" s="108">
        <v>1</v>
      </c>
      <c r="F90" s="119">
        <v>2200000</v>
      </c>
      <c r="G90" s="108">
        <v>1</v>
      </c>
      <c r="H90" s="49">
        <v>5000000</v>
      </c>
      <c r="I90" s="108">
        <v>1</v>
      </c>
      <c r="J90" s="120">
        <v>5350000</v>
      </c>
      <c r="K90" s="108">
        <v>1</v>
      </c>
      <c r="L90" s="123">
        <v>6430000</v>
      </c>
      <c r="M90" s="108">
        <v>1</v>
      </c>
      <c r="N90" s="119">
        <v>7510000</v>
      </c>
      <c r="O90" s="108">
        <v>1</v>
      </c>
      <c r="P90" s="49">
        <v>8590000</v>
      </c>
      <c r="Q90" s="53"/>
      <c r="R90" s="53"/>
      <c r="S90" s="54"/>
    </row>
    <row r="91" ht="50.45" customHeight="1" spans="1:20">
      <c r="A91" s="63"/>
      <c r="B91" s="63" t="s">
        <v>264</v>
      </c>
      <c r="C91" s="63" t="s">
        <v>140</v>
      </c>
      <c r="D91" s="107" t="s">
        <v>36</v>
      </c>
      <c r="E91" s="108">
        <v>5</v>
      </c>
      <c r="F91" s="119">
        <v>2200000</v>
      </c>
      <c r="G91" s="108">
        <v>5</v>
      </c>
      <c r="H91" s="49">
        <v>25000000</v>
      </c>
      <c r="I91" s="108">
        <v>5</v>
      </c>
      <c r="J91" s="120">
        <v>26750000</v>
      </c>
      <c r="K91" s="108">
        <v>5</v>
      </c>
      <c r="L91" s="120">
        <v>32150000</v>
      </c>
      <c r="M91" s="108">
        <v>5</v>
      </c>
      <c r="N91" s="119">
        <v>37550000</v>
      </c>
      <c r="O91" s="108">
        <v>5</v>
      </c>
      <c r="P91" s="49">
        <v>42950000</v>
      </c>
      <c r="Q91" s="53"/>
      <c r="R91" s="53"/>
      <c r="S91" s="54"/>
    </row>
    <row r="92" s="2" customFormat="1" ht="36.6" customHeight="1" spans="1:20">
      <c r="A92" s="113" t="s">
        <v>265</v>
      </c>
      <c r="B92" s="113" t="s">
        <v>266</v>
      </c>
      <c r="C92" s="113" t="s">
        <v>267</v>
      </c>
      <c r="D92" s="122" t="s">
        <v>215</v>
      </c>
      <c r="E92" s="121" t="s">
        <v>268</v>
      </c>
      <c r="F92" s="127">
        <f>SUM(F95:F99)</f>
        <v>358800000</v>
      </c>
      <c r="G92" s="121" t="s">
        <v>268</v>
      </c>
      <c r="H92" s="128">
        <f>SUM(H95:H99)</f>
        <v>520000000</v>
      </c>
      <c r="I92" s="121" t="s">
        <v>268</v>
      </c>
      <c r="J92" s="32">
        <f>SUM(J95:J99)</f>
        <v>596400000</v>
      </c>
      <c r="K92" s="121" t="s">
        <v>268</v>
      </c>
      <c r="L92" s="32">
        <f t="shared" ref="L92" si="28">SUM(L95:L99)</f>
        <v>698220000</v>
      </c>
      <c r="M92" s="121" t="s">
        <v>268</v>
      </c>
      <c r="N92" s="32">
        <f t="shared" ref="N92" si="29">SUM(N95:N99)</f>
        <v>800040000</v>
      </c>
      <c r="O92" s="121" t="s">
        <v>268</v>
      </c>
      <c r="P92" s="32">
        <f t="shared" ref="P92" si="30">SUM(P95:P99)</f>
        <v>901860000</v>
      </c>
      <c r="Q92" s="106"/>
      <c r="R92" s="106"/>
      <c r="S92" s="118"/>
      <c r="T92" s="33"/>
    </row>
    <row r="93" s="2" customFormat="1" ht="36.6" customHeight="1" spans="1:20">
      <c r="B93" s="113"/>
      <c r="C93" s="113" t="s">
        <v>269</v>
      </c>
      <c r="D93" s="126" t="s">
        <v>22</v>
      </c>
      <c r="E93" s="126">
        <v>100</v>
      </c>
      <c r="F93" s="133"/>
      <c r="G93" s="126">
        <v>100</v>
      </c>
      <c r="H93" s="134"/>
      <c r="I93" s="121">
        <v>100</v>
      </c>
      <c r="J93" s="32"/>
      <c r="K93" s="126">
        <v>100</v>
      </c>
      <c r="L93" s="32"/>
      <c r="M93" s="126">
        <v>100</v>
      </c>
      <c r="N93" s="32"/>
      <c r="O93" s="126">
        <v>100</v>
      </c>
      <c r="P93" s="32"/>
      <c r="Q93" s="106"/>
      <c r="R93" s="106"/>
      <c r="S93" s="118"/>
      <c r="T93" s="33"/>
    </row>
    <row r="94" s="2" customFormat="1" ht="36.6" customHeight="1" spans="1:20">
      <c r="A94" s="113"/>
      <c r="B94" s="113"/>
      <c r="C94" s="113" t="s">
        <v>270</v>
      </c>
      <c r="D94" s="130"/>
      <c r="E94" s="130"/>
      <c r="F94" s="131"/>
      <c r="G94" s="130"/>
      <c r="H94" s="132"/>
      <c r="I94" s="121">
        <v>100</v>
      </c>
      <c r="J94" s="32"/>
      <c r="K94" s="130"/>
      <c r="L94" s="32"/>
      <c r="M94" s="130"/>
      <c r="N94" s="32"/>
      <c r="O94" s="130"/>
      <c r="P94" s="32"/>
      <c r="Q94" s="106"/>
      <c r="R94" s="106"/>
      <c r="S94" s="118"/>
      <c r="T94" s="33"/>
    </row>
    <row r="95" ht="85.9" customHeight="1" spans="1:20">
      <c r="A95" s="63" t="s">
        <v>271</v>
      </c>
      <c r="B95" s="63" t="s">
        <v>272</v>
      </c>
      <c r="C95" s="63" t="s">
        <v>273</v>
      </c>
      <c r="D95" s="107" t="s">
        <v>29</v>
      </c>
      <c r="E95" s="108" t="s">
        <v>274</v>
      </c>
      <c r="F95" s="119">
        <v>350000000</v>
      </c>
      <c r="G95" s="108" t="s">
        <v>274</v>
      </c>
      <c r="H95" s="49">
        <v>500000000</v>
      </c>
      <c r="I95" s="108" t="s">
        <v>274</v>
      </c>
      <c r="J95" s="120">
        <v>575000000</v>
      </c>
      <c r="K95" s="108" t="s">
        <v>274</v>
      </c>
      <c r="L95" s="120">
        <v>672500000</v>
      </c>
      <c r="M95" s="108" t="s">
        <v>274</v>
      </c>
      <c r="N95" s="119">
        <v>770000000</v>
      </c>
      <c r="O95" s="108" t="s">
        <v>274</v>
      </c>
      <c r="P95" s="49">
        <v>867500000</v>
      </c>
      <c r="Q95" s="53"/>
      <c r="R95" s="53"/>
      <c r="S95" s="54"/>
    </row>
    <row r="96" ht="36.6" customHeight="1" spans="1:20">
      <c r="A96" s="63" t="s">
        <v>275</v>
      </c>
      <c r="B96" s="63" t="s">
        <v>276</v>
      </c>
      <c r="C96" s="63" t="s">
        <v>277</v>
      </c>
      <c r="D96" s="107" t="s">
        <v>36</v>
      </c>
      <c r="E96" s="108">
        <v>1</v>
      </c>
      <c r="F96" s="119">
        <v>2200000</v>
      </c>
      <c r="G96" s="108">
        <v>1</v>
      </c>
      <c r="H96" s="49">
        <v>5000000</v>
      </c>
      <c r="I96" s="108">
        <v>1</v>
      </c>
      <c r="J96" s="120">
        <v>5350000</v>
      </c>
      <c r="K96" s="108">
        <v>1</v>
      </c>
      <c r="L96" s="123">
        <v>6430000</v>
      </c>
      <c r="M96" s="108">
        <v>1</v>
      </c>
      <c r="N96" s="119">
        <v>7510000</v>
      </c>
      <c r="O96" s="108">
        <v>1</v>
      </c>
      <c r="P96" s="49">
        <v>8590000</v>
      </c>
      <c r="Q96" s="53"/>
      <c r="R96" s="53"/>
      <c r="S96" s="54"/>
    </row>
    <row r="97" ht="36.6" customHeight="1" spans="1:20">
      <c r="A97" s="63" t="s">
        <v>278</v>
      </c>
      <c r="B97" s="63" t="s">
        <v>279</v>
      </c>
      <c r="C97" s="63" t="s">
        <v>280</v>
      </c>
      <c r="D97" s="107" t="s">
        <v>36</v>
      </c>
      <c r="E97" s="107">
        <v>1</v>
      </c>
      <c r="F97" s="119">
        <v>2200000</v>
      </c>
      <c r="G97" s="135">
        <v>1</v>
      </c>
      <c r="H97" s="49">
        <v>5000000</v>
      </c>
      <c r="I97" s="107">
        <v>1</v>
      </c>
      <c r="J97" s="120">
        <v>5350000</v>
      </c>
      <c r="K97" s="135">
        <v>1</v>
      </c>
      <c r="L97" s="123">
        <v>6430000</v>
      </c>
      <c r="M97" s="135">
        <v>1</v>
      </c>
      <c r="N97" s="119">
        <v>7510000</v>
      </c>
      <c r="O97" s="135">
        <v>1</v>
      </c>
      <c r="P97" s="49">
        <v>8590000</v>
      </c>
      <c r="Q97" s="53"/>
      <c r="R97" s="53"/>
      <c r="S97" s="54"/>
    </row>
    <row r="98" ht="36.6" customHeight="1" spans="1:20">
      <c r="A98" s="63" t="s">
        <v>275</v>
      </c>
      <c r="B98" s="63" t="s">
        <v>281</v>
      </c>
      <c r="C98" s="63" t="s">
        <v>282</v>
      </c>
      <c r="D98" s="107" t="s">
        <v>36</v>
      </c>
      <c r="E98" s="107">
        <v>1</v>
      </c>
      <c r="F98" s="119">
        <v>2200000</v>
      </c>
      <c r="G98" s="135">
        <v>1</v>
      </c>
      <c r="H98" s="49">
        <v>5000000</v>
      </c>
      <c r="I98" s="107">
        <v>1</v>
      </c>
      <c r="J98" s="120">
        <v>5350000</v>
      </c>
      <c r="K98" s="135">
        <v>1</v>
      </c>
      <c r="L98" s="123">
        <v>6430000</v>
      </c>
      <c r="M98" s="135">
        <v>1</v>
      </c>
      <c r="N98" s="119">
        <v>7510000</v>
      </c>
      <c r="O98" s="135">
        <v>1</v>
      </c>
      <c r="P98" s="49">
        <v>8590000</v>
      </c>
      <c r="Q98" s="53"/>
      <c r="R98" s="53"/>
      <c r="S98" s="54"/>
    </row>
    <row r="99" ht="36.6" customHeight="1" spans="1:20">
      <c r="A99" s="63" t="s">
        <v>278</v>
      </c>
      <c r="B99" s="63" t="s">
        <v>283</v>
      </c>
      <c r="C99" s="63" t="s">
        <v>284</v>
      </c>
      <c r="D99" s="107" t="s">
        <v>36</v>
      </c>
      <c r="E99" s="107">
        <v>1</v>
      </c>
      <c r="F99" s="119">
        <v>2200000</v>
      </c>
      <c r="G99" s="135">
        <v>1</v>
      </c>
      <c r="H99" s="49">
        <v>5000000</v>
      </c>
      <c r="I99" s="107">
        <v>1</v>
      </c>
      <c r="J99" s="120">
        <v>5350000</v>
      </c>
      <c r="K99" s="135">
        <v>1</v>
      </c>
      <c r="L99" s="123">
        <v>6430000</v>
      </c>
      <c r="M99" s="135">
        <v>1</v>
      </c>
      <c r="N99" s="119">
        <v>7510000</v>
      </c>
      <c r="O99" s="135">
        <v>1</v>
      </c>
      <c r="P99" s="49">
        <v>8590000</v>
      </c>
      <c r="Q99" s="53"/>
      <c r="R99" s="53"/>
      <c r="S99" s="54"/>
    </row>
    <row r="100" s="2" customFormat="1" ht="36.6" customHeight="1" spans="1:20">
      <c r="A100" s="113" t="s">
        <v>285</v>
      </c>
      <c r="B100" s="113" t="s">
        <v>286</v>
      </c>
      <c r="C100" s="4" t="s">
        <v>287</v>
      </c>
      <c r="D100" s="122" t="s">
        <v>22</v>
      </c>
      <c r="E100" s="122">
        <v>100</v>
      </c>
      <c r="F100" s="116">
        <f>SUM(F101:F102)</f>
        <v>102200000</v>
      </c>
      <c r="G100" s="136">
        <v>100</v>
      </c>
      <c r="H100" s="32">
        <f>SUM(H101:H102)</f>
        <v>205000000</v>
      </c>
      <c r="I100" s="122">
        <v>100</v>
      </c>
      <c r="J100" s="32">
        <f>SUM(J101:J102)</f>
        <v>212850000</v>
      </c>
      <c r="K100" s="136">
        <v>100</v>
      </c>
      <c r="L100" s="32">
        <f t="shared" ref="L100" si="31">SUM(L101:L102)</f>
        <v>249430000</v>
      </c>
      <c r="M100" s="136">
        <v>100</v>
      </c>
      <c r="N100" s="32">
        <f t="shared" ref="N100" si="32">SUM(N101:N102)</f>
        <v>286010000</v>
      </c>
      <c r="O100" s="136">
        <v>100</v>
      </c>
      <c r="P100" s="32">
        <f t="shared" ref="P100" si="33">SUM(P101:P102)</f>
        <v>322590000</v>
      </c>
      <c r="Q100" s="106"/>
      <c r="R100" s="106"/>
      <c r="S100" s="118"/>
      <c r="T100" s="33"/>
    </row>
    <row r="101" ht="72" customHeight="1" spans="1:20">
      <c r="A101" s="63" t="s">
        <v>288</v>
      </c>
      <c r="B101" s="63" t="s">
        <v>289</v>
      </c>
      <c r="C101" s="63" t="s">
        <v>290</v>
      </c>
      <c r="D101" s="107" t="s">
        <v>22</v>
      </c>
      <c r="E101" s="108">
        <v>100</v>
      </c>
      <c r="F101" s="119">
        <v>100000000</v>
      </c>
      <c r="G101" s="108">
        <v>100</v>
      </c>
      <c r="H101" s="49">
        <v>200000000</v>
      </c>
      <c r="I101" s="108">
        <v>100</v>
      </c>
      <c r="J101" s="120">
        <v>207500000</v>
      </c>
      <c r="K101" s="108">
        <v>100</v>
      </c>
      <c r="L101" s="120">
        <v>243000000</v>
      </c>
      <c r="M101" s="108">
        <v>100</v>
      </c>
      <c r="N101" s="119">
        <v>278500000</v>
      </c>
      <c r="O101" s="108">
        <v>100</v>
      </c>
      <c r="P101" s="49">
        <v>314000000</v>
      </c>
      <c r="Q101" s="53"/>
      <c r="R101" s="53"/>
      <c r="S101" s="54"/>
    </row>
    <row r="102" ht="36.6" customHeight="1" spans="1:20">
      <c r="A102" s="63"/>
      <c r="B102" s="63" t="s">
        <v>291</v>
      </c>
      <c r="C102" s="63" t="s">
        <v>292</v>
      </c>
      <c r="D102" s="107" t="s">
        <v>36</v>
      </c>
      <c r="E102" s="107">
        <v>1</v>
      </c>
      <c r="F102" s="119">
        <v>2200000</v>
      </c>
      <c r="G102" s="135">
        <v>1</v>
      </c>
      <c r="H102" s="49">
        <v>5000000</v>
      </c>
      <c r="I102" s="107">
        <v>1</v>
      </c>
      <c r="J102" s="120">
        <v>5350000</v>
      </c>
      <c r="K102" s="135">
        <v>1</v>
      </c>
      <c r="L102" s="123">
        <v>6430000</v>
      </c>
      <c r="M102" s="135">
        <v>1</v>
      </c>
      <c r="N102" s="119">
        <v>7510000</v>
      </c>
      <c r="O102" s="135">
        <v>1</v>
      </c>
      <c r="P102" s="49">
        <v>8590000</v>
      </c>
      <c r="Q102" s="53"/>
      <c r="R102" s="53"/>
      <c r="S102" s="54"/>
    </row>
    <row r="103" s="2" customFormat="1" ht="36.6" customHeight="1" spans="1:20">
      <c r="A103" s="113" t="s">
        <v>293</v>
      </c>
      <c r="B103" s="113" t="s">
        <v>294</v>
      </c>
      <c r="C103" s="113" t="s">
        <v>295</v>
      </c>
      <c r="D103" s="122" t="s">
        <v>22</v>
      </c>
      <c r="E103" s="121" t="s">
        <v>296</v>
      </c>
      <c r="F103" s="116">
        <f>SUM(F104:F109)</f>
        <v>13200000</v>
      </c>
      <c r="G103" s="121" t="s">
        <v>296</v>
      </c>
      <c r="H103" s="32">
        <f>SUM(H104:H109)</f>
        <v>30000000</v>
      </c>
      <c r="I103" s="121" t="s">
        <v>296</v>
      </c>
      <c r="J103" s="32">
        <f>SUM(J104:J109)</f>
        <v>32100000</v>
      </c>
      <c r="K103" s="121" t="s">
        <v>296</v>
      </c>
      <c r="L103" s="32">
        <f t="shared" ref="L103" si="34">SUM(L104:L109)</f>
        <v>38580000</v>
      </c>
      <c r="M103" s="121" t="s">
        <v>296</v>
      </c>
      <c r="N103" s="32">
        <f t="shared" ref="N103" si="35">SUM(N104:N109)</f>
        <v>45060000</v>
      </c>
      <c r="O103" s="121" t="s">
        <v>296</v>
      </c>
      <c r="P103" s="32">
        <f t="shared" ref="P103" si="36">SUM(P104:P109)</f>
        <v>51540000</v>
      </c>
      <c r="Q103" s="106"/>
      <c r="R103" s="106"/>
      <c r="S103" s="118"/>
      <c r="T103" s="33"/>
    </row>
    <row r="104" ht="36.6" customHeight="1" spans="1:20">
      <c r="A104" s="63" t="s">
        <v>297</v>
      </c>
      <c r="B104" s="63" t="s">
        <v>298</v>
      </c>
      <c r="C104" s="63" t="s">
        <v>299</v>
      </c>
      <c r="D104" s="107" t="s">
        <v>36</v>
      </c>
      <c r="E104" s="108">
        <v>1</v>
      </c>
      <c r="F104" s="119">
        <v>2200000</v>
      </c>
      <c r="G104" s="108">
        <v>1</v>
      </c>
      <c r="H104" s="49">
        <v>5000000</v>
      </c>
      <c r="I104" s="108">
        <v>1</v>
      </c>
      <c r="J104" s="120">
        <v>5350000</v>
      </c>
      <c r="K104" s="108">
        <v>1</v>
      </c>
      <c r="L104" s="123">
        <v>6430000</v>
      </c>
      <c r="M104" s="108">
        <v>1</v>
      </c>
      <c r="N104" s="119">
        <v>7510000</v>
      </c>
      <c r="O104" s="108">
        <v>1</v>
      </c>
      <c r="P104" s="49">
        <v>8590000</v>
      </c>
      <c r="Q104" s="53"/>
      <c r="R104" s="53"/>
      <c r="S104" s="54"/>
    </row>
    <row r="105" ht="36.6" customHeight="1" spans="1:20">
      <c r="A105" s="63"/>
      <c r="B105" s="63" t="s">
        <v>300</v>
      </c>
      <c r="C105" s="63" t="s">
        <v>301</v>
      </c>
      <c r="D105" s="107" t="s">
        <v>36</v>
      </c>
      <c r="E105" s="108">
        <v>1</v>
      </c>
      <c r="F105" s="119">
        <v>2200000</v>
      </c>
      <c r="G105" s="108">
        <v>1</v>
      </c>
      <c r="H105" s="49">
        <v>5000000</v>
      </c>
      <c r="I105" s="108">
        <v>1</v>
      </c>
      <c r="J105" s="120">
        <v>5350000</v>
      </c>
      <c r="K105" s="108">
        <v>1</v>
      </c>
      <c r="L105" s="123">
        <v>6430000</v>
      </c>
      <c r="M105" s="108">
        <v>1</v>
      </c>
      <c r="N105" s="119">
        <v>7510000</v>
      </c>
      <c r="O105" s="108">
        <v>1</v>
      </c>
      <c r="P105" s="49">
        <v>8590000</v>
      </c>
      <c r="Q105" s="53"/>
      <c r="R105" s="53"/>
      <c r="S105" s="54"/>
    </row>
    <row r="106" ht="36.6" customHeight="1" spans="1:20">
      <c r="A106" s="63" t="s">
        <v>275</v>
      </c>
      <c r="B106" s="63" t="s">
        <v>302</v>
      </c>
      <c r="C106" s="63" t="s">
        <v>303</v>
      </c>
      <c r="D106" s="107" t="s">
        <v>36</v>
      </c>
      <c r="E106" s="107">
        <v>1</v>
      </c>
      <c r="F106" s="119">
        <v>2200000</v>
      </c>
      <c r="G106" s="135">
        <v>1</v>
      </c>
      <c r="H106" s="49">
        <v>5000000</v>
      </c>
      <c r="I106" s="107">
        <v>1</v>
      </c>
      <c r="J106" s="120">
        <v>5350000</v>
      </c>
      <c r="K106" s="135">
        <v>1</v>
      </c>
      <c r="L106" s="123">
        <v>6430000</v>
      </c>
      <c r="M106" s="135">
        <v>1</v>
      </c>
      <c r="N106" s="119">
        <v>7510000</v>
      </c>
      <c r="O106" s="135">
        <v>1</v>
      </c>
      <c r="P106" s="49">
        <v>8590000</v>
      </c>
      <c r="Q106" s="53"/>
      <c r="R106" s="53"/>
      <c r="S106" s="54"/>
    </row>
    <row r="107" ht="36.6" customHeight="1" spans="1:20">
      <c r="A107" s="63" t="s">
        <v>278</v>
      </c>
      <c r="B107" s="63" t="s">
        <v>304</v>
      </c>
      <c r="C107" s="63" t="s">
        <v>305</v>
      </c>
      <c r="D107" s="107" t="s">
        <v>36</v>
      </c>
      <c r="E107" s="107">
        <v>1</v>
      </c>
      <c r="F107" s="119">
        <v>2200000</v>
      </c>
      <c r="G107" s="135">
        <v>1</v>
      </c>
      <c r="H107" s="49">
        <v>5000000</v>
      </c>
      <c r="I107" s="107">
        <v>1</v>
      </c>
      <c r="J107" s="120">
        <v>5350000</v>
      </c>
      <c r="K107" s="135">
        <v>1</v>
      </c>
      <c r="L107" s="123">
        <v>6430000</v>
      </c>
      <c r="M107" s="135">
        <v>1</v>
      </c>
      <c r="N107" s="119">
        <v>7510000</v>
      </c>
      <c r="O107" s="135">
        <v>1</v>
      </c>
      <c r="P107" s="49">
        <v>8590000</v>
      </c>
      <c r="Q107" s="53"/>
      <c r="R107" s="53"/>
      <c r="S107" s="54"/>
    </row>
    <row r="108" ht="36.6" customHeight="1" spans="1:20">
      <c r="A108" s="63"/>
      <c r="B108" s="63" t="s">
        <v>306</v>
      </c>
      <c r="C108" s="63" t="s">
        <v>307</v>
      </c>
      <c r="D108" s="107" t="s">
        <v>36</v>
      </c>
      <c r="E108" s="107">
        <v>1</v>
      </c>
      <c r="F108" s="119">
        <v>2200000</v>
      </c>
      <c r="G108" s="135">
        <v>1</v>
      </c>
      <c r="H108" s="49">
        <v>5000000</v>
      </c>
      <c r="I108" s="107">
        <v>1</v>
      </c>
      <c r="J108" s="120">
        <v>5350000</v>
      </c>
      <c r="K108" s="135">
        <v>1</v>
      </c>
      <c r="L108" s="123">
        <v>6430000</v>
      </c>
      <c r="M108" s="135">
        <v>1</v>
      </c>
      <c r="N108" s="119">
        <v>7510000</v>
      </c>
      <c r="O108" s="135">
        <v>1</v>
      </c>
      <c r="P108" s="49">
        <v>8590000</v>
      </c>
      <c r="Q108" s="53"/>
      <c r="R108" s="53"/>
      <c r="S108" s="54"/>
    </row>
    <row r="109" ht="36.6" customHeight="1" spans="1:20">
      <c r="A109" s="63"/>
      <c r="B109" s="63" t="s">
        <v>308</v>
      </c>
      <c r="C109" s="63" t="s">
        <v>309</v>
      </c>
      <c r="D109" s="107" t="s">
        <v>36</v>
      </c>
      <c r="E109" s="107">
        <v>1</v>
      </c>
      <c r="F109" s="119">
        <v>2200000</v>
      </c>
      <c r="G109" s="135">
        <v>1</v>
      </c>
      <c r="H109" s="49">
        <v>5000000</v>
      </c>
      <c r="I109" s="107">
        <v>1</v>
      </c>
      <c r="J109" s="120">
        <v>5350000</v>
      </c>
      <c r="K109" s="135">
        <v>1</v>
      </c>
      <c r="L109" s="123">
        <v>6430000</v>
      </c>
      <c r="M109" s="135">
        <v>1</v>
      </c>
      <c r="N109" s="119">
        <v>7510000</v>
      </c>
      <c r="O109" s="135">
        <v>1</v>
      </c>
      <c r="P109" s="49">
        <v>8590000</v>
      </c>
      <c r="Q109" s="53"/>
      <c r="R109" s="53"/>
      <c r="S109" s="54"/>
    </row>
    <row r="110" s="2" customFormat="1" ht="18.4" spans="1:20">
      <c r="A110" s="113" t="s">
        <v>310</v>
      </c>
      <c r="B110" s="113" t="s">
        <v>311</v>
      </c>
      <c r="C110" s="113" t="s">
        <v>312</v>
      </c>
      <c r="D110" s="122" t="s">
        <v>22</v>
      </c>
      <c r="E110" s="121">
        <v>100</v>
      </c>
      <c r="F110" s="137">
        <f>SUM(F111:F113)</f>
        <v>6600000</v>
      </c>
      <c r="G110" s="121">
        <v>100</v>
      </c>
      <c r="H110" s="138">
        <f>SUM(H111:H113)</f>
        <v>15000000</v>
      </c>
      <c r="I110" s="121">
        <v>100</v>
      </c>
      <c r="J110" s="139">
        <f>SUM(J111:J113)</f>
        <v>16050000</v>
      </c>
      <c r="K110" s="121">
        <v>100</v>
      </c>
      <c r="L110" s="139">
        <f t="shared" ref="L110" si="37">SUM(L111:L113)</f>
        <v>19290000</v>
      </c>
      <c r="M110" s="121">
        <v>100</v>
      </c>
      <c r="N110" s="139">
        <f t="shared" ref="N110" si="38">SUM(N111:N113)</f>
        <v>22530000</v>
      </c>
      <c r="O110" s="121">
        <v>100</v>
      </c>
      <c r="P110" s="139">
        <f t="shared" ref="P110" si="39">SUM(P111:P113)</f>
        <v>25770000</v>
      </c>
      <c r="Q110" s="140"/>
      <c r="R110" s="140"/>
      <c r="S110" s="25"/>
      <c r="T110" s="141"/>
    </row>
    <row r="111" ht="28" spans="1:20">
      <c r="A111" s="63" t="s">
        <v>313</v>
      </c>
      <c r="B111" s="63" t="s">
        <v>314</v>
      </c>
      <c r="C111" s="63" t="s">
        <v>315</v>
      </c>
      <c r="D111" s="107" t="s">
        <v>36</v>
      </c>
      <c r="E111" s="142">
        <v>1</v>
      </c>
      <c r="F111" s="119">
        <v>2200000</v>
      </c>
      <c r="G111" s="142">
        <v>1</v>
      </c>
      <c r="H111" s="49">
        <v>5000000</v>
      </c>
      <c r="I111" s="142">
        <v>1</v>
      </c>
      <c r="J111" s="120">
        <v>5350000</v>
      </c>
      <c r="K111" s="142">
        <v>1</v>
      </c>
      <c r="L111" s="123">
        <v>6430000</v>
      </c>
      <c r="M111" s="142">
        <v>1</v>
      </c>
      <c r="N111" s="119">
        <v>7510000</v>
      </c>
      <c r="O111" s="142">
        <v>1</v>
      </c>
      <c r="P111" s="49">
        <v>8590000</v>
      </c>
      <c r="Q111" s="143"/>
      <c r="R111" s="143"/>
      <c r="S111" s="69"/>
      <c r="T111" s="124"/>
    </row>
    <row r="112" ht="28.15" customHeight="1" spans="1:20">
      <c r="A112" s="63"/>
      <c r="B112" s="63" t="s">
        <v>316</v>
      </c>
      <c r="C112" s="63" t="s">
        <v>317</v>
      </c>
      <c r="D112" s="107" t="s">
        <v>36</v>
      </c>
      <c r="E112" s="108">
        <v>1</v>
      </c>
      <c r="F112" s="119">
        <v>2200000</v>
      </c>
      <c r="G112" s="108">
        <v>1</v>
      </c>
      <c r="H112" s="49">
        <v>5000000</v>
      </c>
      <c r="I112" s="108">
        <v>1</v>
      </c>
      <c r="J112" s="120">
        <v>5350000</v>
      </c>
      <c r="K112" s="108">
        <v>1</v>
      </c>
      <c r="L112" s="123">
        <v>6430000</v>
      </c>
      <c r="M112" s="108">
        <v>1</v>
      </c>
      <c r="N112" s="119">
        <v>7510000</v>
      </c>
      <c r="O112" s="108">
        <v>1</v>
      </c>
      <c r="P112" s="49">
        <v>8590000</v>
      </c>
      <c r="Q112" s="143"/>
      <c r="R112" s="143"/>
      <c r="S112" s="69"/>
      <c r="T112" s="124"/>
    </row>
    <row r="113" ht="28.15" customHeight="1" spans="1:20">
      <c r="A113" s="63"/>
      <c r="B113" s="63" t="s">
        <v>318</v>
      </c>
      <c r="C113" s="63" t="s">
        <v>319</v>
      </c>
      <c r="D113" s="107" t="s">
        <v>36</v>
      </c>
      <c r="E113" s="108">
        <v>1</v>
      </c>
      <c r="F113" s="119">
        <v>2200000</v>
      </c>
      <c r="G113" s="108">
        <v>1</v>
      </c>
      <c r="H113" s="49">
        <v>5000000</v>
      </c>
      <c r="I113" s="108">
        <v>1</v>
      </c>
      <c r="J113" s="120">
        <v>5350000</v>
      </c>
      <c r="K113" s="108">
        <v>1</v>
      </c>
      <c r="L113" s="123">
        <v>6430000</v>
      </c>
      <c r="M113" s="108">
        <v>1</v>
      </c>
      <c r="N113" s="119">
        <v>7510000</v>
      </c>
      <c r="O113" s="108">
        <v>1</v>
      </c>
      <c r="P113" s="49">
        <v>8590000</v>
      </c>
      <c r="Q113" s="143"/>
      <c r="R113" s="143"/>
      <c r="S113" s="69"/>
      <c r="T113" s="124"/>
    </row>
    <row r="114" s="2" customFormat="1" ht="18.4" spans="1:20">
      <c r="A114" s="113" t="s">
        <v>320</v>
      </c>
      <c r="B114" s="113" t="s">
        <v>321</v>
      </c>
      <c r="C114" s="113" t="s">
        <v>322</v>
      </c>
      <c r="D114" s="122" t="s">
        <v>22</v>
      </c>
      <c r="E114" s="136">
        <v>0</v>
      </c>
      <c r="F114" s="139">
        <f>F115</f>
        <v>2200000</v>
      </c>
      <c r="G114" s="136">
        <v>0</v>
      </c>
      <c r="H114" s="32">
        <f>H115</f>
        <v>5000000</v>
      </c>
      <c r="I114" s="136">
        <v>0</v>
      </c>
      <c r="J114" s="139">
        <f>J115</f>
        <v>5350000</v>
      </c>
      <c r="K114" s="136">
        <v>0</v>
      </c>
      <c r="L114" s="139">
        <f t="shared" ref="L114" si="40">L115</f>
        <v>6430000</v>
      </c>
      <c r="M114" s="136">
        <v>0</v>
      </c>
      <c r="N114" s="139">
        <f t="shared" ref="N114" si="41">N115</f>
        <v>7510000</v>
      </c>
      <c r="O114" s="136">
        <v>0</v>
      </c>
      <c r="P114" s="139">
        <f t="shared" ref="P114" si="42">P115</f>
        <v>8590000</v>
      </c>
      <c r="Q114" s="144"/>
      <c r="R114" s="144"/>
      <c r="S114" s="145"/>
      <c r="T114" s="141"/>
    </row>
    <row r="115" ht="28" spans="1:20">
      <c r="A115" s="63" t="s">
        <v>323</v>
      </c>
      <c r="B115" s="63" t="s">
        <v>324</v>
      </c>
      <c r="C115" s="63" t="s">
        <v>325</v>
      </c>
      <c r="D115" s="107" t="s">
        <v>36</v>
      </c>
      <c r="E115" s="108">
        <v>1</v>
      </c>
      <c r="F115" s="119">
        <v>2200000</v>
      </c>
      <c r="G115" s="108">
        <v>1</v>
      </c>
      <c r="H115" s="49">
        <v>5000000</v>
      </c>
      <c r="I115" s="108">
        <v>1</v>
      </c>
      <c r="J115" s="120">
        <v>5350000</v>
      </c>
      <c r="K115" s="108">
        <v>1</v>
      </c>
      <c r="L115" s="123">
        <v>6430000</v>
      </c>
      <c r="M115" s="108">
        <v>1</v>
      </c>
      <c r="N115" s="119">
        <v>7510000</v>
      </c>
      <c r="O115" s="108">
        <v>1</v>
      </c>
      <c r="P115" s="49">
        <v>8590000</v>
      </c>
      <c r="Q115" s="55"/>
      <c r="R115" s="55"/>
      <c r="S115" s="69"/>
      <c r="T115" s="124"/>
    </row>
    <row r="116" s="2" customFormat="1" ht="18.4" spans="1:20">
      <c r="A116" s="113" t="s">
        <v>326</v>
      </c>
      <c r="B116" s="113" t="s">
        <v>327</v>
      </c>
      <c r="C116" s="113" t="s">
        <v>328</v>
      </c>
      <c r="D116" s="122" t="s">
        <v>22</v>
      </c>
      <c r="E116" s="121">
        <v>100</v>
      </c>
      <c r="F116" s="139">
        <f>SUM(F117:F118)</f>
        <v>6600000</v>
      </c>
      <c r="G116" s="121">
        <v>100</v>
      </c>
      <c r="H116" s="32">
        <f>SUM(H117:H118)</f>
        <v>15000000</v>
      </c>
      <c r="I116" s="121">
        <v>100</v>
      </c>
      <c r="J116" s="139">
        <f>SUM(J117:J118)</f>
        <v>16050000</v>
      </c>
      <c r="K116" s="121">
        <v>100</v>
      </c>
      <c r="L116" s="139">
        <f t="shared" ref="L116" si="43">SUM(L117:L118)</f>
        <v>19290000</v>
      </c>
      <c r="M116" s="121">
        <v>100</v>
      </c>
      <c r="N116" s="139">
        <f t="shared" ref="N116" si="44">SUM(N117:N118)</f>
        <v>22530000</v>
      </c>
      <c r="O116" s="121">
        <v>100</v>
      </c>
      <c r="P116" s="139">
        <f t="shared" ref="P116" si="45">SUM(P117:P118)</f>
        <v>25770000</v>
      </c>
      <c r="Q116" s="146"/>
      <c r="R116" s="146"/>
      <c r="S116" s="147"/>
      <c r="T116" s="141"/>
    </row>
    <row r="117" ht="27.6" customHeight="1" spans="1:20">
      <c r="A117" s="113" t="s">
        <v>329</v>
      </c>
      <c r="B117" s="63" t="s">
        <v>330</v>
      </c>
      <c r="C117" s="63" t="s">
        <v>331</v>
      </c>
      <c r="D117" s="107" t="s">
        <v>36</v>
      </c>
      <c r="E117" s="108">
        <v>2</v>
      </c>
      <c r="F117" s="119">
        <v>4400000</v>
      </c>
      <c r="G117" s="108">
        <v>2</v>
      </c>
      <c r="H117" s="148">
        <v>10000000</v>
      </c>
      <c r="I117" s="108">
        <v>2</v>
      </c>
      <c r="J117" s="120">
        <v>10700000</v>
      </c>
      <c r="K117" s="108">
        <v>2</v>
      </c>
      <c r="L117" s="120">
        <v>12860000</v>
      </c>
      <c r="M117" s="108">
        <v>2</v>
      </c>
      <c r="N117" s="119">
        <v>15020000</v>
      </c>
      <c r="O117" s="108">
        <v>2</v>
      </c>
      <c r="P117" s="120">
        <v>17180000</v>
      </c>
      <c r="Q117" s="149"/>
      <c r="R117" s="149"/>
      <c r="S117" s="150"/>
      <c r="T117" s="124"/>
    </row>
    <row r="118" ht="27.6" customHeight="1" spans="1:20">
      <c r="A118" s="63"/>
      <c r="B118" s="63" t="s">
        <v>332</v>
      </c>
      <c r="C118" s="63" t="s">
        <v>333</v>
      </c>
      <c r="D118" s="107" t="s">
        <v>36</v>
      </c>
      <c r="E118" s="142">
        <v>1</v>
      </c>
      <c r="F118" s="119">
        <v>2200000</v>
      </c>
      <c r="G118" s="142">
        <v>1</v>
      </c>
      <c r="H118" s="148">
        <v>5000000</v>
      </c>
      <c r="I118" s="142">
        <v>1</v>
      </c>
      <c r="J118" s="120">
        <v>5350000</v>
      </c>
      <c r="K118" s="142">
        <v>1</v>
      </c>
      <c r="L118" s="123">
        <v>6430000</v>
      </c>
      <c r="M118" s="142">
        <v>1</v>
      </c>
      <c r="N118" s="119">
        <v>7510000</v>
      </c>
      <c r="O118" s="142">
        <v>1</v>
      </c>
      <c r="P118" s="120">
        <v>8590000</v>
      </c>
      <c r="Q118" s="149"/>
      <c r="R118" s="149"/>
      <c r="S118" s="150"/>
      <c r="T118" s="124"/>
    </row>
    <row r="119" s="2" customFormat="1" ht="27.6" customHeight="1" spans="1:20">
      <c r="A119" s="113" t="s">
        <v>334</v>
      </c>
      <c r="B119" s="113" t="s">
        <v>335</v>
      </c>
      <c r="C119" s="113" t="s">
        <v>336</v>
      </c>
      <c r="D119" s="122" t="s">
        <v>22</v>
      </c>
      <c r="E119" s="121">
        <v>100</v>
      </c>
      <c r="F119" s="139">
        <f>F120</f>
        <v>2200000</v>
      </c>
      <c r="G119" s="121">
        <v>100</v>
      </c>
      <c r="H119" s="151">
        <f>H120</f>
        <v>5000000</v>
      </c>
      <c r="I119" s="121">
        <v>100</v>
      </c>
      <c r="J119" s="139">
        <f>J120</f>
        <v>5350000</v>
      </c>
      <c r="K119" s="121">
        <v>100</v>
      </c>
      <c r="L119" s="139">
        <f t="shared" ref="L119" si="46">L120</f>
        <v>6430000</v>
      </c>
      <c r="M119" s="121">
        <v>100</v>
      </c>
      <c r="N119" s="139">
        <f t="shared" ref="N119" si="47">N120</f>
        <v>7510000</v>
      </c>
      <c r="O119" s="121">
        <v>100</v>
      </c>
      <c r="P119" s="139">
        <f t="shared" ref="P119" si="48">P120</f>
        <v>8590000</v>
      </c>
      <c r="Q119" s="146"/>
      <c r="R119" s="146"/>
      <c r="S119" s="147"/>
      <c r="T119" s="141"/>
    </row>
    <row r="120" ht="27.6" customHeight="1" spans="1:20">
      <c r="A120" s="63" t="s">
        <v>337</v>
      </c>
      <c r="B120" s="63" t="s">
        <v>338</v>
      </c>
      <c r="C120" s="63" t="s">
        <v>339</v>
      </c>
      <c r="D120" s="107" t="s">
        <v>36</v>
      </c>
      <c r="E120" s="142">
        <v>1</v>
      </c>
      <c r="F120" s="119">
        <v>2200000</v>
      </c>
      <c r="G120" s="142">
        <v>1</v>
      </c>
      <c r="H120" s="148">
        <v>5000000</v>
      </c>
      <c r="I120" s="142">
        <v>1</v>
      </c>
      <c r="J120" s="120">
        <v>5350000</v>
      </c>
      <c r="K120" s="142">
        <v>1</v>
      </c>
      <c r="L120" s="123">
        <v>6430000</v>
      </c>
      <c r="M120" s="142">
        <v>1</v>
      </c>
      <c r="N120" s="119">
        <v>7510000</v>
      </c>
      <c r="O120" s="142">
        <v>1</v>
      </c>
      <c r="P120" s="120">
        <v>8590000</v>
      </c>
      <c r="Q120" s="149"/>
      <c r="R120" s="149"/>
      <c r="S120" s="150"/>
      <c r="T120" s="124"/>
    </row>
    <row r="121" s="2" customFormat="1" ht="27.6" customHeight="1" spans="1:20">
      <c r="A121" s="113" t="s">
        <v>340</v>
      </c>
      <c r="B121" s="113" t="s">
        <v>341</v>
      </c>
      <c r="C121" s="113" t="s">
        <v>342</v>
      </c>
      <c r="D121" s="122" t="s">
        <v>22</v>
      </c>
      <c r="E121" s="121">
        <v>100</v>
      </c>
      <c r="F121" s="139">
        <f>SUM(F122:F127)</f>
        <v>511000000</v>
      </c>
      <c r="G121" s="121">
        <v>100</v>
      </c>
      <c r="H121" s="151">
        <f>SUM(H122:H127)</f>
        <v>525000000</v>
      </c>
      <c r="I121" s="121">
        <v>100</v>
      </c>
      <c r="J121" s="139">
        <f>SUM(J122:J127)</f>
        <v>667828678.5</v>
      </c>
      <c r="K121" s="121">
        <v>100</v>
      </c>
      <c r="L121" s="139">
        <f t="shared" ref="L121" si="49">SUM(L122:L127)</f>
        <v>713914110.6</v>
      </c>
      <c r="M121" s="121">
        <v>100</v>
      </c>
      <c r="N121" s="139">
        <f t="shared" ref="N121" si="50">SUM(N122:N127)</f>
        <v>759999542.7</v>
      </c>
      <c r="O121" s="121">
        <v>100</v>
      </c>
      <c r="P121" s="139">
        <f t="shared" ref="P121" si="51">SUM(P122:P127)</f>
        <v>806084974.8</v>
      </c>
      <c r="Q121" s="146"/>
      <c r="R121" s="146"/>
      <c r="S121" s="147"/>
      <c r="T121" s="141"/>
    </row>
    <row r="122" ht="101.45" customHeight="1" spans="1:20">
      <c r="A122" s="63" t="s">
        <v>343</v>
      </c>
      <c r="B122" s="63" t="s">
        <v>344</v>
      </c>
      <c r="C122" s="63" t="s">
        <v>345</v>
      </c>
      <c r="D122" s="107" t="s">
        <v>29</v>
      </c>
      <c r="E122" s="142">
        <v>300</v>
      </c>
      <c r="F122" s="148">
        <v>500000000</v>
      </c>
      <c r="G122" s="142">
        <v>300</v>
      </c>
      <c r="H122" s="148">
        <v>500000000</v>
      </c>
      <c r="I122" s="142">
        <v>300</v>
      </c>
      <c r="J122" s="120">
        <v>641078678.5</v>
      </c>
      <c r="K122" s="142">
        <v>300</v>
      </c>
      <c r="L122" s="120">
        <v>681764110.6</v>
      </c>
      <c r="M122" s="142">
        <v>300</v>
      </c>
      <c r="N122" s="120">
        <v>722449542.7</v>
      </c>
      <c r="O122" s="142">
        <v>300</v>
      </c>
      <c r="P122" s="120">
        <v>763134974.8</v>
      </c>
      <c r="Q122" s="149"/>
      <c r="R122" s="149"/>
      <c r="S122" s="150"/>
      <c r="T122" s="124"/>
    </row>
    <row r="123" ht="27.6" customHeight="1" spans="1:20">
      <c r="A123" s="113"/>
      <c r="B123" s="63" t="s">
        <v>346</v>
      </c>
      <c r="C123" s="63" t="s">
        <v>347</v>
      </c>
      <c r="D123" s="107" t="s">
        <v>36</v>
      </c>
      <c r="E123" s="108" t="s">
        <v>348</v>
      </c>
      <c r="F123" s="119">
        <v>2200000</v>
      </c>
      <c r="G123" s="108" t="s">
        <v>348</v>
      </c>
      <c r="H123" s="148">
        <v>5000000</v>
      </c>
      <c r="I123" s="108" t="s">
        <v>348</v>
      </c>
      <c r="J123" s="120">
        <v>5350000</v>
      </c>
      <c r="K123" s="108" t="s">
        <v>348</v>
      </c>
      <c r="L123" s="123">
        <v>6430000</v>
      </c>
      <c r="M123" s="108" t="s">
        <v>348</v>
      </c>
      <c r="N123" s="119">
        <v>7510000</v>
      </c>
      <c r="O123" s="108" t="s">
        <v>348</v>
      </c>
      <c r="P123" s="120">
        <v>8590000</v>
      </c>
      <c r="Q123" s="149"/>
      <c r="R123" s="149"/>
      <c r="S123" s="150"/>
      <c r="T123" s="124"/>
    </row>
    <row r="124" ht="27.6" customHeight="1" spans="1:20">
      <c r="A124" s="63"/>
      <c r="B124" s="63" t="s">
        <v>349</v>
      </c>
      <c r="C124" s="63" t="s">
        <v>350</v>
      </c>
      <c r="D124" s="107" t="s">
        <v>36</v>
      </c>
      <c r="E124" s="142">
        <v>1</v>
      </c>
      <c r="F124" s="119">
        <v>2200000</v>
      </c>
      <c r="G124" s="142">
        <v>1</v>
      </c>
      <c r="H124" s="148">
        <v>5000000</v>
      </c>
      <c r="I124" s="142"/>
      <c r="J124" s="120">
        <v>5350000</v>
      </c>
      <c r="K124" s="142">
        <v>1</v>
      </c>
      <c r="L124" s="123">
        <v>6430000</v>
      </c>
      <c r="M124" s="142">
        <v>1</v>
      </c>
      <c r="N124" s="119">
        <v>7510000</v>
      </c>
      <c r="O124" s="142">
        <v>1</v>
      </c>
      <c r="P124" s="120">
        <v>8590000</v>
      </c>
      <c r="Q124" s="149"/>
      <c r="R124" s="149"/>
      <c r="S124" s="150"/>
      <c r="T124" s="124"/>
    </row>
    <row r="125" ht="27.6" customHeight="1" spans="1:20">
      <c r="A125" s="63"/>
      <c r="B125" s="63" t="s">
        <v>351</v>
      </c>
      <c r="C125" s="63" t="s">
        <v>352</v>
      </c>
      <c r="D125" s="107" t="s">
        <v>36</v>
      </c>
      <c r="E125" s="142">
        <v>1</v>
      </c>
      <c r="F125" s="119">
        <v>2200000</v>
      </c>
      <c r="G125" s="142">
        <v>1</v>
      </c>
      <c r="H125" s="148">
        <v>5000000</v>
      </c>
      <c r="I125" s="142"/>
      <c r="J125" s="120">
        <v>5350000</v>
      </c>
      <c r="K125" s="142">
        <v>1</v>
      </c>
      <c r="L125" s="123">
        <v>6430000</v>
      </c>
      <c r="M125" s="142">
        <v>1</v>
      </c>
      <c r="N125" s="119">
        <v>7510000</v>
      </c>
      <c r="O125" s="142">
        <v>1</v>
      </c>
      <c r="P125" s="120">
        <v>8590000</v>
      </c>
      <c r="Q125" s="149"/>
      <c r="R125" s="149"/>
      <c r="S125" s="150"/>
      <c r="T125" s="124"/>
    </row>
    <row r="126" ht="27.6" customHeight="1" spans="1:20">
      <c r="A126" s="63" t="s">
        <v>353</v>
      </c>
      <c r="B126" s="63" t="s">
        <v>354</v>
      </c>
      <c r="C126" s="63" t="s">
        <v>355</v>
      </c>
      <c r="D126" s="107" t="s">
        <v>36</v>
      </c>
      <c r="E126" s="142">
        <v>1</v>
      </c>
      <c r="F126" s="119">
        <v>2200000</v>
      </c>
      <c r="G126" s="142">
        <v>1</v>
      </c>
      <c r="H126" s="148">
        <v>5000000</v>
      </c>
      <c r="I126" s="142">
        <v>1</v>
      </c>
      <c r="J126" s="120">
        <v>5350000</v>
      </c>
      <c r="K126" s="142">
        <v>1</v>
      </c>
      <c r="L126" s="123">
        <v>6430000</v>
      </c>
      <c r="M126" s="142">
        <v>1</v>
      </c>
      <c r="N126" s="119">
        <v>7510000</v>
      </c>
      <c r="O126" s="142">
        <v>1</v>
      </c>
      <c r="P126" s="120">
        <v>8590000</v>
      </c>
      <c r="Q126" s="149"/>
      <c r="R126" s="149"/>
      <c r="S126" s="150"/>
      <c r="T126" s="124"/>
    </row>
    <row r="127" ht="27.6" customHeight="1" spans="1:20">
      <c r="A127" s="63"/>
      <c r="B127" s="63" t="s">
        <v>356</v>
      </c>
      <c r="C127" s="63" t="s">
        <v>357</v>
      </c>
      <c r="D127" s="107" t="s">
        <v>36</v>
      </c>
      <c r="E127" s="142">
        <v>1</v>
      </c>
      <c r="F127" s="119">
        <v>2200000</v>
      </c>
      <c r="G127" s="142">
        <v>1</v>
      </c>
      <c r="H127" s="148">
        <v>5000000</v>
      </c>
      <c r="I127" s="142"/>
      <c r="J127" s="120">
        <v>5350000</v>
      </c>
      <c r="K127" s="142">
        <v>1</v>
      </c>
      <c r="L127" s="123">
        <v>6430000</v>
      </c>
      <c r="M127" s="142">
        <v>1</v>
      </c>
      <c r="N127" s="119">
        <v>7510000</v>
      </c>
      <c r="O127" s="142">
        <v>1</v>
      </c>
      <c r="P127" s="120">
        <v>8590000</v>
      </c>
      <c r="Q127" s="149"/>
      <c r="R127" s="149"/>
      <c r="S127" s="150"/>
      <c r="T127" s="124"/>
    </row>
    <row r="128" s="2" customFormat="1" ht="27.6" customHeight="1" spans="1:20">
      <c r="A128" s="113" t="s">
        <v>358</v>
      </c>
      <c r="B128" s="113" t="s">
        <v>359</v>
      </c>
      <c r="C128" s="113" t="s">
        <v>360</v>
      </c>
      <c r="D128" s="126" t="s">
        <v>22</v>
      </c>
      <c r="E128" s="126">
        <v>100</v>
      </c>
      <c r="F128" s="152">
        <f>SUM(F131:F137)</f>
        <v>75033100000</v>
      </c>
      <c r="G128" s="126">
        <v>100</v>
      </c>
      <c r="H128" s="151">
        <f>SUM(H131:H137)</f>
        <v>82875000000</v>
      </c>
      <c r="I128" s="121">
        <v>100</v>
      </c>
      <c r="J128" s="152">
        <f>SUM(J131:J137)</f>
        <v>87579550093.5</v>
      </c>
      <c r="K128" s="126">
        <v>100</v>
      </c>
      <c r="L128" s="152">
        <f t="shared" ref="L128" si="52">SUM(L131:L137)</f>
        <v>95576590093.5</v>
      </c>
      <c r="M128" s="126">
        <v>100</v>
      </c>
      <c r="N128" s="152">
        <f t="shared" ref="N128" si="53">SUM(N131:N137)</f>
        <v>103573630093.5</v>
      </c>
      <c r="O128" s="126">
        <v>100</v>
      </c>
      <c r="P128" s="152">
        <f t="shared" ref="P128" si="54">SUM(P131:P137)</f>
        <v>111570670093.5</v>
      </c>
      <c r="Q128" s="146"/>
      <c r="R128" s="146"/>
      <c r="S128" s="147"/>
      <c r="T128" s="141"/>
    </row>
    <row r="129" s="2" customFormat="1" ht="37.9" customHeight="1" spans="1:20">
      <c r="A129" s="113"/>
      <c r="B129" s="113"/>
      <c r="C129" s="113" t="s">
        <v>361</v>
      </c>
      <c r="D129" s="153"/>
      <c r="E129" s="153"/>
      <c r="F129" s="153"/>
      <c r="G129" s="153"/>
      <c r="H129" s="154"/>
      <c r="I129" s="121">
        <v>100</v>
      </c>
      <c r="J129" s="153"/>
      <c r="K129" s="153"/>
      <c r="L129" s="153"/>
      <c r="M129" s="153"/>
      <c r="N129" s="153"/>
      <c r="O129" s="153"/>
      <c r="P129" s="153"/>
      <c r="Q129" s="146"/>
      <c r="R129" s="146"/>
      <c r="S129" s="147"/>
      <c r="T129" s="141"/>
    </row>
    <row r="130" s="2" customFormat="1" ht="27.6" customHeight="1" spans="1:20">
      <c r="A130" s="113"/>
      <c r="B130" s="113"/>
      <c r="C130" s="113" t="s">
        <v>362</v>
      </c>
      <c r="D130" s="130"/>
      <c r="E130" s="130"/>
      <c r="F130" s="130"/>
      <c r="G130" s="130"/>
      <c r="H130" s="155"/>
      <c r="I130" s="121">
        <v>100</v>
      </c>
      <c r="J130" s="130"/>
      <c r="K130" s="130"/>
      <c r="L130" s="130"/>
      <c r="M130" s="130"/>
      <c r="N130" s="130"/>
      <c r="O130" s="130"/>
      <c r="P130" s="130"/>
      <c r="Q130" s="146"/>
      <c r="R130" s="146"/>
      <c r="S130" s="147"/>
      <c r="T130" s="141"/>
    </row>
    <row r="131" ht="27.6" customHeight="1" spans="1:20">
      <c r="A131" s="63" t="s">
        <v>363</v>
      </c>
      <c r="B131" s="63" t="s">
        <v>364</v>
      </c>
      <c r="C131" s="63" t="s">
        <v>365</v>
      </c>
      <c r="D131" s="107" t="s">
        <v>36</v>
      </c>
      <c r="E131" s="142">
        <v>4</v>
      </c>
      <c r="F131" s="119">
        <v>8800000</v>
      </c>
      <c r="G131" s="142">
        <v>4</v>
      </c>
      <c r="H131" s="148">
        <v>20000000</v>
      </c>
      <c r="I131" s="142">
        <v>4</v>
      </c>
      <c r="J131" s="120">
        <v>21400000</v>
      </c>
      <c r="K131" s="142">
        <v>4</v>
      </c>
      <c r="L131" s="120">
        <v>25720000</v>
      </c>
      <c r="M131" s="142">
        <v>4</v>
      </c>
      <c r="N131" s="119">
        <v>30040000</v>
      </c>
      <c r="O131" s="142">
        <v>4</v>
      </c>
      <c r="P131" s="120">
        <v>34360000</v>
      </c>
      <c r="Q131" s="149"/>
      <c r="R131" s="149"/>
      <c r="S131" s="150"/>
      <c r="T131" s="124"/>
    </row>
    <row r="132" ht="51" customHeight="1" spans="1:20">
      <c r="A132" s="63"/>
      <c r="B132" s="63" t="s">
        <v>366</v>
      </c>
      <c r="C132" s="63" t="s">
        <v>367</v>
      </c>
      <c r="D132" s="107" t="s">
        <v>22</v>
      </c>
      <c r="E132" s="142">
        <v>85</v>
      </c>
      <c r="F132" s="120">
        <v>4500000</v>
      </c>
      <c r="G132" s="142">
        <v>85</v>
      </c>
      <c r="H132" s="148">
        <v>4600000000</v>
      </c>
      <c r="I132" s="142">
        <v>85</v>
      </c>
      <c r="J132" s="120">
        <f>I132*1.1</f>
        <v>93.5</v>
      </c>
      <c r="K132" s="142">
        <v>85</v>
      </c>
      <c r="L132" s="120">
        <f>K132*1.1</f>
        <v>93.5</v>
      </c>
      <c r="M132" s="142">
        <v>85</v>
      </c>
      <c r="N132" s="120">
        <f>M132*1.1</f>
        <v>93.5</v>
      </c>
      <c r="O132" s="142">
        <v>85</v>
      </c>
      <c r="P132" s="120">
        <f>O132*1.1</f>
        <v>93.5</v>
      </c>
      <c r="Q132" s="149"/>
      <c r="R132" s="149"/>
      <c r="S132" s="150"/>
      <c r="T132" s="124"/>
    </row>
    <row r="133" ht="41" spans="1:20">
      <c r="A133" s="63"/>
      <c r="B133" s="63" t="s">
        <v>368</v>
      </c>
      <c r="C133" s="63" t="s">
        <v>369</v>
      </c>
      <c r="D133" s="107" t="s">
        <v>36</v>
      </c>
      <c r="E133" s="142">
        <v>6</v>
      </c>
      <c r="F133" s="119">
        <v>13200000</v>
      </c>
      <c r="G133" s="142">
        <v>6</v>
      </c>
      <c r="H133" s="148">
        <v>30000000</v>
      </c>
      <c r="I133" s="142">
        <v>6</v>
      </c>
      <c r="J133" s="120">
        <v>32100000</v>
      </c>
      <c r="K133" s="142">
        <v>6</v>
      </c>
      <c r="L133" s="120">
        <v>38580000</v>
      </c>
      <c r="M133" s="142">
        <v>6</v>
      </c>
      <c r="N133" s="119">
        <v>45060000</v>
      </c>
      <c r="O133" s="142">
        <v>6</v>
      </c>
      <c r="P133" s="120">
        <v>51540000</v>
      </c>
      <c r="Q133" s="149"/>
      <c r="R133" s="149"/>
      <c r="S133" s="150"/>
      <c r="T133" s="124"/>
    </row>
    <row r="134" ht="27.6" customHeight="1" spans="1:20">
      <c r="A134" s="63"/>
      <c r="B134" s="63" t="s">
        <v>370</v>
      </c>
      <c r="C134" s="63" t="s">
        <v>371</v>
      </c>
      <c r="D134" s="107" t="s">
        <v>36</v>
      </c>
      <c r="E134" s="142">
        <v>1</v>
      </c>
      <c r="F134" s="119">
        <v>2200000</v>
      </c>
      <c r="G134" s="142"/>
      <c r="H134" s="148">
        <v>5000000</v>
      </c>
      <c r="I134" s="142"/>
      <c r="J134" s="120">
        <v>5350000</v>
      </c>
      <c r="K134" s="142"/>
      <c r="L134" s="123">
        <v>6430000</v>
      </c>
      <c r="M134" s="142"/>
      <c r="N134" s="119">
        <v>7510000</v>
      </c>
      <c r="O134" s="142"/>
      <c r="P134" s="120">
        <v>8590000</v>
      </c>
      <c r="Q134" s="149"/>
      <c r="R134" s="149"/>
      <c r="S134" s="150"/>
      <c r="T134" s="124"/>
    </row>
    <row r="135" ht="27.6" customHeight="1" spans="1:20">
      <c r="A135" s="63"/>
      <c r="B135" s="63" t="s">
        <v>372</v>
      </c>
      <c r="C135" s="63" t="s">
        <v>373</v>
      </c>
      <c r="D135" s="107" t="s">
        <v>22</v>
      </c>
      <c r="E135" s="142">
        <v>90</v>
      </c>
      <c r="F135" s="148">
        <v>37000000000</v>
      </c>
      <c r="G135" s="142">
        <v>90</v>
      </c>
      <c r="H135" s="148">
        <v>38715000000</v>
      </c>
      <c r="I135" s="142">
        <v>90</v>
      </c>
      <c r="J135" s="120">
        <v>43015000000</v>
      </c>
      <c r="K135" s="142">
        <v>90</v>
      </c>
      <c r="L135" s="120">
        <v>46789500000</v>
      </c>
      <c r="M135" s="142">
        <v>90</v>
      </c>
      <c r="N135" s="120">
        <v>50564000000</v>
      </c>
      <c r="O135" s="142">
        <v>90</v>
      </c>
      <c r="P135" s="120">
        <v>54338500000</v>
      </c>
      <c r="Q135" s="149"/>
      <c r="R135" s="149"/>
      <c r="S135" s="150"/>
      <c r="T135" s="124"/>
    </row>
    <row r="136" ht="27.6" customHeight="1" spans="1:20">
      <c r="A136" s="63"/>
      <c r="B136" s="63" t="s">
        <v>374</v>
      </c>
      <c r="C136" s="63" t="s">
        <v>375</v>
      </c>
      <c r="D136" s="107" t="s">
        <v>22</v>
      </c>
      <c r="E136" s="142">
        <v>60</v>
      </c>
      <c r="F136" s="148">
        <v>38000000000</v>
      </c>
      <c r="G136" s="142">
        <v>60</v>
      </c>
      <c r="H136" s="148">
        <v>39500000000</v>
      </c>
      <c r="I136" s="142">
        <v>60</v>
      </c>
      <c r="J136" s="120">
        <v>44500000000</v>
      </c>
      <c r="K136" s="142">
        <v>60</v>
      </c>
      <c r="L136" s="120">
        <v>48710000000</v>
      </c>
      <c r="M136" s="142">
        <v>60</v>
      </c>
      <c r="N136" s="120">
        <v>52920000000</v>
      </c>
      <c r="O136" s="142">
        <v>60</v>
      </c>
      <c r="P136" s="120">
        <v>57130000000</v>
      </c>
      <c r="Q136" s="149"/>
      <c r="R136" s="149"/>
      <c r="S136" s="150"/>
      <c r="T136" s="124"/>
    </row>
    <row r="137" ht="27.6" customHeight="1" spans="1:20">
      <c r="A137" s="63"/>
      <c r="B137" s="63" t="s">
        <v>376</v>
      </c>
      <c r="C137" s="63" t="s">
        <v>377</v>
      </c>
      <c r="D137" s="107" t="s">
        <v>36</v>
      </c>
      <c r="E137" s="142">
        <v>2</v>
      </c>
      <c r="F137" s="119">
        <v>4400000</v>
      </c>
      <c r="G137" s="142"/>
      <c r="H137" s="148">
        <v>5000000</v>
      </c>
      <c r="I137" s="142"/>
      <c r="J137" s="120">
        <v>5700000</v>
      </c>
      <c r="K137" s="142"/>
      <c r="L137" s="120">
        <v>6360000</v>
      </c>
      <c r="M137" s="142"/>
      <c r="N137" s="119">
        <v>7020000</v>
      </c>
      <c r="O137" s="142"/>
      <c r="P137" s="120">
        <v>7680000</v>
      </c>
      <c r="Q137" s="149"/>
      <c r="R137" s="149"/>
      <c r="S137" s="150"/>
      <c r="T137" s="124"/>
    </row>
    <row r="138" s="2" customFormat="1" ht="27.6" customHeight="1" spans="1:20">
      <c r="A138" s="113" t="s">
        <v>378</v>
      </c>
      <c r="B138" s="113" t="s">
        <v>379</v>
      </c>
      <c r="C138" s="113" t="s">
        <v>380</v>
      </c>
      <c r="D138" s="122" t="s">
        <v>22</v>
      </c>
      <c r="E138" s="156" t="s">
        <v>381</v>
      </c>
      <c r="F138" s="152">
        <f>SUM(F139:F148)</f>
        <v>100750000</v>
      </c>
      <c r="G138" s="156" t="s">
        <v>381</v>
      </c>
      <c r="H138" s="157">
        <f>SUM(H139:H148)</f>
        <v>128750000</v>
      </c>
      <c r="I138" s="156" t="s">
        <v>381</v>
      </c>
      <c r="J138" s="139">
        <f>SUM(J139:J148)</f>
        <v>137325000</v>
      </c>
      <c r="K138" s="156" t="s">
        <v>381</v>
      </c>
      <c r="L138" s="139">
        <f>SUM(L139:L148)</f>
        <v>152657500</v>
      </c>
      <c r="M138" s="156" t="s">
        <v>381</v>
      </c>
      <c r="N138" s="139">
        <f>SUM(N139:N148)</f>
        <v>168163250</v>
      </c>
      <c r="O138" s="156" t="s">
        <v>381</v>
      </c>
      <c r="P138" s="139">
        <f>SUM(P139:P148)</f>
        <v>183859575</v>
      </c>
      <c r="Q138" s="146"/>
      <c r="R138" s="146"/>
      <c r="S138" s="147"/>
      <c r="T138" s="141"/>
    </row>
    <row r="139" ht="47.45" customHeight="1" spans="1:20">
      <c r="A139" s="44" t="s">
        <v>382</v>
      </c>
      <c r="B139" s="44" t="s">
        <v>43</v>
      </c>
      <c r="C139" s="44" t="s">
        <v>383</v>
      </c>
      <c r="D139" s="158" t="s">
        <v>22</v>
      </c>
      <c r="E139" s="159">
        <v>100</v>
      </c>
      <c r="F139" s="160">
        <v>15750000</v>
      </c>
      <c r="G139" s="159">
        <v>100</v>
      </c>
      <c r="H139" s="160">
        <v>15750000</v>
      </c>
      <c r="I139" s="159">
        <v>100</v>
      </c>
      <c r="J139" s="161">
        <v>16625000</v>
      </c>
      <c r="K139" s="159">
        <v>100</v>
      </c>
      <c r="L139" s="161">
        <v>17325000</v>
      </c>
      <c r="M139" s="159">
        <v>100</v>
      </c>
      <c r="N139" s="162">
        <v>18025000</v>
      </c>
      <c r="O139" s="159">
        <v>100</v>
      </c>
      <c r="P139" s="162">
        <v>18725000</v>
      </c>
      <c r="Q139" s="163"/>
      <c r="R139" s="163"/>
      <c r="S139" s="164"/>
      <c r="T139" s="124"/>
    </row>
    <row r="140" ht="47.45" customHeight="1" spans="1:20">
      <c r="A140" s="44"/>
      <c r="B140" s="44" t="s">
        <v>384</v>
      </c>
      <c r="C140" s="44" t="s">
        <v>385</v>
      </c>
      <c r="D140" s="158" t="s">
        <v>22</v>
      </c>
      <c r="E140" s="159">
        <v>100</v>
      </c>
      <c r="F140" s="160">
        <v>15750000</v>
      </c>
      <c r="G140" s="159">
        <v>100</v>
      </c>
      <c r="H140" s="160">
        <v>15750000</v>
      </c>
      <c r="I140" s="159">
        <v>100</v>
      </c>
      <c r="J140" s="161">
        <v>16625000</v>
      </c>
      <c r="K140" s="159">
        <v>100</v>
      </c>
      <c r="L140" s="161">
        <v>17325000</v>
      </c>
      <c r="M140" s="159">
        <v>100</v>
      </c>
      <c r="N140" s="162">
        <v>18025000</v>
      </c>
      <c r="O140" s="159">
        <v>100</v>
      </c>
      <c r="P140" s="162">
        <v>18725000</v>
      </c>
      <c r="Q140" s="163"/>
      <c r="R140" s="163"/>
      <c r="S140" s="164"/>
      <c r="T140" s="124"/>
    </row>
    <row r="141" ht="27.6" customHeight="1" spans="1:20">
      <c r="A141" s="63"/>
      <c r="B141" s="63" t="s">
        <v>45</v>
      </c>
      <c r="C141" s="63" t="s">
        <v>386</v>
      </c>
      <c r="D141" s="107" t="s">
        <v>36</v>
      </c>
      <c r="E141" s="142">
        <v>1</v>
      </c>
      <c r="F141" s="119">
        <v>2200000</v>
      </c>
      <c r="G141" s="142">
        <v>1</v>
      </c>
      <c r="H141" s="148">
        <v>5000000</v>
      </c>
      <c r="I141" s="142">
        <v>1</v>
      </c>
      <c r="J141" s="120">
        <v>5350000</v>
      </c>
      <c r="K141" s="142">
        <v>1</v>
      </c>
      <c r="L141" s="123">
        <v>6430000</v>
      </c>
      <c r="M141" s="142">
        <v>1</v>
      </c>
      <c r="N141" s="119">
        <v>7510000</v>
      </c>
      <c r="O141" s="142">
        <v>1</v>
      </c>
      <c r="P141" s="120">
        <v>8590000</v>
      </c>
      <c r="Q141" s="149"/>
      <c r="R141" s="149"/>
      <c r="S141" s="150"/>
      <c r="T141" s="124"/>
    </row>
    <row r="142" ht="27.6" customHeight="1" spans="1:20">
      <c r="A142" s="63"/>
      <c r="B142" s="63" t="s">
        <v>387</v>
      </c>
      <c r="C142" s="63" t="s">
        <v>388</v>
      </c>
      <c r="D142" s="107" t="s">
        <v>36</v>
      </c>
      <c r="E142" s="142">
        <v>1</v>
      </c>
      <c r="F142" s="119">
        <v>2200000</v>
      </c>
      <c r="G142" s="142">
        <v>1</v>
      </c>
      <c r="H142" s="148">
        <v>5000000</v>
      </c>
      <c r="I142" s="142">
        <v>1</v>
      </c>
      <c r="J142" s="120">
        <v>5350000</v>
      </c>
      <c r="K142" s="142">
        <v>1</v>
      </c>
      <c r="L142" s="123">
        <v>6430000</v>
      </c>
      <c r="M142" s="142">
        <v>1</v>
      </c>
      <c r="N142" s="119">
        <v>7510000</v>
      </c>
      <c r="O142" s="142">
        <v>1</v>
      </c>
      <c r="P142" s="120">
        <v>8590000</v>
      </c>
      <c r="Q142" s="149"/>
      <c r="R142" s="149"/>
      <c r="S142" s="150"/>
      <c r="T142" s="124"/>
    </row>
    <row r="143" ht="27.6" customHeight="1" spans="1:20">
      <c r="A143" s="63"/>
      <c r="B143" s="63" t="s">
        <v>389</v>
      </c>
      <c r="C143" s="63" t="s">
        <v>390</v>
      </c>
      <c r="D143" s="107" t="s">
        <v>36</v>
      </c>
      <c r="E143" s="142" t="s">
        <v>391</v>
      </c>
      <c r="F143" s="148">
        <v>15750000</v>
      </c>
      <c r="G143" s="142" t="s">
        <v>391</v>
      </c>
      <c r="H143" s="148">
        <v>15750000</v>
      </c>
      <c r="I143" s="142" t="s">
        <v>391</v>
      </c>
      <c r="J143" s="120">
        <f>H143*1.1</f>
        <v>17325000</v>
      </c>
      <c r="K143" s="142" t="s">
        <v>391</v>
      </c>
      <c r="L143" s="120">
        <f>J143*1.1</f>
        <v>19057500</v>
      </c>
      <c r="M143" s="142" t="s">
        <v>391</v>
      </c>
      <c r="N143" s="120">
        <f>L143*1.1</f>
        <v>20963250</v>
      </c>
      <c r="O143" s="142" t="s">
        <v>391</v>
      </c>
      <c r="P143" s="120">
        <f>N143*1.1</f>
        <v>23059575</v>
      </c>
      <c r="Q143" s="149"/>
      <c r="R143" s="149"/>
      <c r="S143" s="150"/>
      <c r="T143" s="124"/>
    </row>
    <row r="144" ht="27.6" customHeight="1" spans="1:20">
      <c r="A144" s="63"/>
      <c r="B144" s="63" t="s">
        <v>392</v>
      </c>
      <c r="C144" s="63" t="s">
        <v>393</v>
      </c>
      <c r="D144" s="107" t="s">
        <v>36</v>
      </c>
      <c r="E144" s="142">
        <v>2</v>
      </c>
      <c r="F144" s="119">
        <v>4400000</v>
      </c>
      <c r="G144" s="142">
        <v>2</v>
      </c>
      <c r="H144" s="148">
        <v>10000000</v>
      </c>
      <c r="I144" s="142">
        <v>2</v>
      </c>
      <c r="J144" s="120">
        <v>10700000</v>
      </c>
      <c r="K144" s="142">
        <v>2</v>
      </c>
      <c r="L144" s="120">
        <v>12860000</v>
      </c>
      <c r="M144" s="142">
        <v>2</v>
      </c>
      <c r="N144" s="119">
        <v>15020000</v>
      </c>
      <c r="O144" s="142">
        <v>2</v>
      </c>
      <c r="P144" s="120">
        <v>17180000</v>
      </c>
      <c r="Q144" s="149"/>
      <c r="R144" s="149"/>
      <c r="S144" s="150"/>
      <c r="T144" s="124"/>
    </row>
    <row r="145" ht="27.6" customHeight="1" spans="1:77">
      <c r="A145" s="63"/>
      <c r="B145" s="63" t="s">
        <v>394</v>
      </c>
      <c r="C145" s="63" t="s">
        <v>395</v>
      </c>
      <c r="D145" s="107" t="s">
        <v>36</v>
      </c>
      <c r="E145" s="142">
        <v>4</v>
      </c>
      <c r="F145" s="119">
        <v>8800000</v>
      </c>
      <c r="G145" s="142">
        <v>4</v>
      </c>
      <c r="H145" s="148">
        <v>20000000</v>
      </c>
      <c r="I145" s="142">
        <v>4</v>
      </c>
      <c r="J145" s="120">
        <v>21400000</v>
      </c>
      <c r="K145" s="142">
        <v>4</v>
      </c>
      <c r="L145" s="120">
        <v>25720000</v>
      </c>
      <c r="M145" s="142">
        <v>4</v>
      </c>
      <c r="N145" s="119">
        <v>30040000</v>
      </c>
      <c r="O145" s="142">
        <v>4</v>
      </c>
      <c r="P145" s="120">
        <v>34360000</v>
      </c>
      <c r="Q145" s="149"/>
      <c r="R145" s="149"/>
      <c r="S145" s="150"/>
      <c r="T145" s="124"/>
    </row>
    <row r="146" ht="27.6" customHeight="1" spans="1:77">
      <c r="A146" s="63"/>
      <c r="B146" s="63" t="s">
        <v>396</v>
      </c>
      <c r="C146" s="63" t="s">
        <v>397</v>
      </c>
      <c r="D146" s="107" t="s">
        <v>36</v>
      </c>
      <c r="E146" s="142">
        <v>2</v>
      </c>
      <c r="F146" s="119">
        <v>4400000</v>
      </c>
      <c r="G146" s="142">
        <v>2</v>
      </c>
      <c r="H146" s="148">
        <v>10000000</v>
      </c>
      <c r="I146" s="142">
        <v>2</v>
      </c>
      <c r="J146" s="120">
        <v>10700000</v>
      </c>
      <c r="K146" s="142">
        <v>2</v>
      </c>
      <c r="L146" s="120">
        <v>12860000</v>
      </c>
      <c r="M146" s="142">
        <v>2</v>
      </c>
      <c r="N146" s="119">
        <v>15020000</v>
      </c>
      <c r="O146" s="142">
        <v>2</v>
      </c>
      <c r="P146" s="120">
        <v>17180000</v>
      </c>
      <c r="Q146" s="149"/>
      <c r="R146" s="149"/>
      <c r="S146" s="150"/>
      <c r="T146" s="124"/>
    </row>
    <row r="147" ht="42" customHeight="1" spans="1:77">
      <c r="A147" s="63"/>
      <c r="B147" s="63" t="s">
        <v>398</v>
      </c>
      <c r="C147" s="63" t="s">
        <v>399</v>
      </c>
      <c r="D147" s="107" t="s">
        <v>22</v>
      </c>
      <c r="E147" s="142">
        <v>100</v>
      </c>
      <c r="F147" s="148">
        <v>15750000</v>
      </c>
      <c r="G147" s="142">
        <v>100</v>
      </c>
      <c r="H147" s="148">
        <v>15750000</v>
      </c>
      <c r="I147" s="142">
        <v>100</v>
      </c>
      <c r="J147" s="161">
        <v>16625000</v>
      </c>
      <c r="K147" s="142">
        <v>100</v>
      </c>
      <c r="L147" s="161">
        <v>17325000</v>
      </c>
      <c r="M147" s="142">
        <v>100</v>
      </c>
      <c r="N147" s="120">
        <v>18025000</v>
      </c>
      <c r="O147" s="142">
        <v>100</v>
      </c>
      <c r="P147" s="120">
        <v>18725000</v>
      </c>
      <c r="Q147" s="149"/>
      <c r="R147" s="149"/>
      <c r="S147" s="150"/>
      <c r="T147" s="124"/>
    </row>
    <row r="148" ht="45" customHeight="1" spans="1:77">
      <c r="A148" s="63"/>
      <c r="B148" s="63" t="s">
        <v>400</v>
      </c>
      <c r="C148" s="63" t="s">
        <v>401</v>
      </c>
      <c r="D148" s="107" t="s">
        <v>22</v>
      </c>
      <c r="E148" s="142">
        <v>100</v>
      </c>
      <c r="F148" s="148">
        <v>15750000</v>
      </c>
      <c r="G148" s="142">
        <v>100</v>
      </c>
      <c r="H148" s="148">
        <v>15750000</v>
      </c>
      <c r="I148" s="142">
        <v>100</v>
      </c>
      <c r="J148" s="161">
        <v>16625000</v>
      </c>
      <c r="K148" s="142">
        <v>100</v>
      </c>
      <c r="L148" s="161">
        <v>17325000</v>
      </c>
      <c r="M148" s="142">
        <v>100</v>
      </c>
      <c r="N148" s="120">
        <v>18025000</v>
      </c>
      <c r="O148" s="142">
        <v>100</v>
      </c>
      <c r="P148" s="120">
        <v>18725000</v>
      </c>
      <c r="Q148" s="149"/>
      <c r="R148" s="149"/>
      <c r="S148" s="150"/>
      <c r="T148" s="124"/>
    </row>
    <row r="149" s="4" customFormat="1" ht="16.5" customHeight="1" spans="1:77">
      <c r="A149" s="11" t="s">
        <v>402</v>
      </c>
      <c r="B149" s="11" t="s">
        <v>403</v>
      </c>
      <c r="C149" s="11" t="s">
        <v>404</v>
      </c>
      <c r="D149" s="12" t="s">
        <v>405</v>
      </c>
      <c r="E149" s="165" t="s">
        <v>406</v>
      </c>
      <c r="F149" s="116">
        <v>99032098548</v>
      </c>
      <c r="G149" s="15" t="s">
        <v>406</v>
      </c>
      <c r="H149" s="128">
        <f>H153+H162</f>
        <v>298338898600</v>
      </c>
      <c r="I149" s="15" t="s">
        <v>406</v>
      </c>
      <c r="J149" s="128">
        <f>J153+J162</f>
        <v>513302199890</v>
      </c>
      <c r="K149" s="15" t="s">
        <v>406</v>
      </c>
      <c r="L149" s="128">
        <f>L153+L162</f>
        <v>448739249603.4</v>
      </c>
      <c r="M149" s="15" t="s">
        <v>406</v>
      </c>
      <c r="N149" s="128">
        <f>N153+N162</f>
        <v>507074352051.842</v>
      </c>
      <c r="O149" s="15" t="s">
        <v>406</v>
      </c>
      <c r="P149" s="128">
        <f>P153+P162</f>
        <v>557781787257.026</v>
      </c>
      <c r="Q149" s="166"/>
      <c r="R149" s="166"/>
      <c r="S149" s="167"/>
      <c r="T149" s="166"/>
      <c r="U149" s="168"/>
      <c r="V149" s="168"/>
      <c r="W149" s="168"/>
      <c r="X149" s="168"/>
      <c r="Y149" s="168"/>
      <c r="Z149" s="168"/>
      <c r="AA149" s="168"/>
      <c r="AB149" s="168"/>
      <c r="AC149" s="168"/>
      <c r="AD149" s="168"/>
      <c r="AE149" s="168"/>
      <c r="AF149" s="168"/>
      <c r="AG149" s="168"/>
      <c r="AH149" s="168"/>
      <c r="AI149" s="168"/>
      <c r="AJ149" s="168"/>
      <c r="AK149" s="168"/>
      <c r="AL149" s="168"/>
      <c r="AM149" s="168"/>
      <c r="AN149" s="168"/>
      <c r="AO149" s="168"/>
      <c r="AP149" s="168"/>
      <c r="AQ149" s="168"/>
      <c r="AR149" s="168"/>
      <c r="AS149" s="168"/>
      <c r="AT149" s="168"/>
      <c r="AU149" s="168"/>
      <c r="AV149" s="168"/>
      <c r="AW149" s="168"/>
      <c r="AX149" s="168"/>
      <c r="AY149" s="168"/>
      <c r="AZ149" s="168"/>
      <c r="BA149" s="168"/>
      <c r="BB149" s="168"/>
      <c r="BC149" s="168"/>
      <c r="BD149" s="168"/>
      <c r="BE149" s="168"/>
      <c r="BF149" s="168"/>
      <c r="BG149" s="168"/>
      <c r="BH149" s="168"/>
      <c r="BI149" s="168"/>
      <c r="BJ149" s="168"/>
      <c r="BK149" s="168"/>
      <c r="BL149" s="168"/>
      <c r="BM149" s="168"/>
      <c r="BN149" s="168"/>
      <c r="BO149" s="168"/>
      <c r="BP149" s="168"/>
      <c r="BQ149" s="168"/>
      <c r="BR149" s="168"/>
      <c r="BS149" s="168"/>
      <c r="BT149" s="168"/>
      <c r="BU149" s="168"/>
      <c r="BV149" s="168"/>
      <c r="BW149" s="168"/>
      <c r="BX149" s="168"/>
      <c r="BY149" s="169"/>
    </row>
    <row r="150" s="4" customFormat="1" spans="1:77">
      <c r="A150" s="11"/>
      <c r="B150" s="11"/>
      <c r="C150" s="4" t="s">
        <v>407</v>
      </c>
      <c r="D150" s="12" t="s">
        <v>16</v>
      </c>
      <c r="E150" s="170">
        <v>0.65</v>
      </c>
      <c r="F150" s="116"/>
      <c r="G150" s="171">
        <v>0.65</v>
      </c>
      <c r="H150" s="134"/>
      <c r="I150" s="171">
        <v>0.65</v>
      </c>
      <c r="J150" s="134"/>
      <c r="K150" s="171">
        <v>0.65</v>
      </c>
      <c r="L150" s="134"/>
      <c r="M150" s="171">
        <v>0.65</v>
      </c>
      <c r="N150" s="134"/>
      <c r="O150" s="171">
        <v>0.65</v>
      </c>
      <c r="P150" s="134"/>
      <c r="Q150" s="33"/>
      <c r="R150" s="33"/>
      <c r="S150" s="172"/>
      <c r="T150" s="33"/>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173"/>
    </row>
    <row r="151" s="4" customFormat="1" spans="1:77">
      <c r="A151" s="11"/>
      <c r="B151" s="11"/>
      <c r="C151" s="4" t="s">
        <v>408</v>
      </c>
      <c r="D151" s="12" t="s">
        <v>409</v>
      </c>
      <c r="E151" s="13" t="s">
        <v>410</v>
      </c>
      <c r="F151" s="116"/>
      <c r="G151" s="12" t="s">
        <v>410</v>
      </c>
      <c r="H151" s="134"/>
      <c r="I151" s="12" t="s">
        <v>410</v>
      </c>
      <c r="J151" s="134"/>
      <c r="K151" s="12" t="s">
        <v>410</v>
      </c>
      <c r="L151" s="134"/>
      <c r="M151" s="12" t="s">
        <v>410</v>
      </c>
      <c r="N151" s="134"/>
      <c r="O151" s="12" t="s">
        <v>410</v>
      </c>
      <c r="P151" s="134"/>
      <c r="Q151" s="33"/>
      <c r="R151" s="33"/>
      <c r="S151" s="172"/>
      <c r="T151" s="33"/>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173"/>
    </row>
    <row r="152" s="4" customFormat="1" spans="1:77">
      <c r="A152" s="11"/>
      <c r="B152" s="11"/>
      <c r="C152" s="4" t="s">
        <v>411</v>
      </c>
      <c r="D152" s="12" t="s">
        <v>405</v>
      </c>
      <c r="E152" s="13" t="s">
        <v>412</v>
      </c>
      <c r="F152" s="116"/>
      <c r="G152" s="12" t="s">
        <v>412</v>
      </c>
      <c r="H152" s="132"/>
      <c r="I152" s="12" t="s">
        <v>412</v>
      </c>
      <c r="J152" s="132"/>
      <c r="K152" s="12" t="s">
        <v>412</v>
      </c>
      <c r="L152" s="132"/>
      <c r="M152" s="12" t="s">
        <v>412</v>
      </c>
      <c r="N152" s="132"/>
      <c r="O152" s="12" t="s">
        <v>412</v>
      </c>
      <c r="P152" s="132"/>
      <c r="Q152" s="174"/>
      <c r="R152" s="174"/>
      <c r="S152" s="175"/>
      <c r="T152" s="174"/>
      <c r="U152" s="176"/>
      <c r="V152" s="176"/>
      <c r="W152" s="176"/>
      <c r="X152" s="176"/>
      <c r="Y152" s="176"/>
      <c r="Z152" s="176"/>
      <c r="AA152" s="176"/>
      <c r="AB152" s="176"/>
      <c r="AC152" s="176"/>
      <c r="AD152" s="176"/>
      <c r="AE152" s="176"/>
      <c r="AF152" s="176"/>
      <c r="AG152" s="176"/>
      <c r="AH152" s="176"/>
      <c r="AI152" s="176"/>
      <c r="AJ152" s="176"/>
      <c r="AK152" s="176"/>
      <c r="AL152" s="176"/>
      <c r="AM152" s="176"/>
      <c r="AN152" s="176"/>
      <c r="AO152" s="176"/>
      <c r="AP152" s="176"/>
      <c r="AQ152" s="176"/>
      <c r="AR152" s="176"/>
      <c r="AS152" s="176"/>
      <c r="AT152" s="176"/>
      <c r="AU152" s="176"/>
      <c r="AV152" s="176"/>
      <c r="AW152" s="176"/>
      <c r="AX152" s="176"/>
      <c r="AY152" s="176"/>
      <c r="AZ152" s="176"/>
      <c r="BA152" s="176"/>
      <c r="BB152" s="176"/>
      <c r="BC152" s="176"/>
      <c r="BD152" s="176"/>
      <c r="BE152" s="176"/>
      <c r="BF152" s="176"/>
      <c r="BG152" s="176"/>
      <c r="BH152" s="176"/>
      <c r="BI152" s="176"/>
      <c r="BJ152" s="176"/>
      <c r="BK152" s="176"/>
      <c r="BL152" s="176"/>
      <c r="BM152" s="176"/>
      <c r="BN152" s="176"/>
      <c r="BO152" s="176"/>
      <c r="BP152" s="176"/>
      <c r="BQ152" s="176"/>
      <c r="BR152" s="176"/>
      <c r="BS152" s="176"/>
      <c r="BT152" s="176"/>
      <c r="BU152" s="176"/>
      <c r="BV152" s="176"/>
      <c r="BW152" s="176"/>
      <c r="BX152" s="176"/>
      <c r="BY152" s="177"/>
    </row>
    <row r="153" s="2" customFormat="1" ht="34" spans="1:77">
      <c r="A153" s="113" t="s">
        <v>413</v>
      </c>
      <c r="B153" s="11" t="s">
        <v>414</v>
      </c>
      <c r="C153" s="11" t="s">
        <v>415</v>
      </c>
      <c r="D153" s="12" t="s">
        <v>22</v>
      </c>
      <c r="E153" s="178">
        <v>100</v>
      </c>
      <c r="F153" s="179">
        <v>99032098548</v>
      </c>
      <c r="G153" s="180">
        <v>100</v>
      </c>
      <c r="H153" s="181">
        <f>SUM(H154:H161)</f>
        <v>295312938600</v>
      </c>
      <c r="I153" s="180">
        <v>100</v>
      </c>
      <c r="J153" s="181">
        <f>SUM(J154:J161)</f>
        <v>510094682290</v>
      </c>
      <c r="K153" s="180">
        <v>100</v>
      </c>
      <c r="L153" s="181">
        <f>SUM(L154:L161)</f>
        <v>445114706803.4</v>
      </c>
      <c r="M153" s="180">
        <v>100</v>
      </c>
      <c r="N153" s="32">
        <f>SUM(N154:N161)</f>
        <v>502978618687.842</v>
      </c>
      <c r="O153" s="12">
        <v>100</v>
      </c>
      <c r="P153" s="32">
        <f>SUM(P154:P161)</f>
        <v>553276480556.626</v>
      </c>
      <c r="Q153" s="182"/>
      <c r="R153" s="182"/>
      <c r="S153" s="17"/>
      <c r="T153" s="33"/>
    </row>
    <row r="154" ht="28" spans="1:77">
      <c r="A154" s="63" t="s">
        <v>416</v>
      </c>
      <c r="B154" s="63" t="s">
        <v>417</v>
      </c>
      <c r="C154" s="63" t="s">
        <v>418</v>
      </c>
      <c r="D154" s="107" t="s">
        <v>165</v>
      </c>
      <c r="E154" s="108">
        <v>1</v>
      </c>
      <c r="F154" s="183">
        <v>7237500000</v>
      </c>
      <c r="G154" s="109">
        <v>1</v>
      </c>
      <c r="H154" s="183">
        <v>105400000000</v>
      </c>
      <c r="I154" s="109">
        <v>1</v>
      </c>
      <c r="J154" s="184">
        <v>253207862110</v>
      </c>
      <c r="K154" s="109">
        <v>1</v>
      </c>
      <c r="L154" s="184">
        <v>154832600000</v>
      </c>
      <c r="M154" s="109">
        <v>1</v>
      </c>
      <c r="N154" s="185">
        <v>174960838000</v>
      </c>
      <c r="O154" s="107">
        <v>1</v>
      </c>
      <c r="P154" s="185">
        <v>192456921800</v>
      </c>
      <c r="Q154" s="68" t="s">
        <v>419</v>
      </c>
      <c r="R154" s="68" t="s">
        <v>420</v>
      </c>
      <c r="S154" s="62">
        <v>1</v>
      </c>
    </row>
    <row r="155" spans="1:77">
      <c r="A155" s="63"/>
      <c r="B155" s="63"/>
      <c r="C155" s="63"/>
      <c r="D155" s="107"/>
      <c r="E155" s="108"/>
      <c r="F155" s="109"/>
      <c r="G155" s="109"/>
      <c r="H155" s="186"/>
      <c r="I155" s="109"/>
      <c r="J155" s="109"/>
      <c r="K155" s="109"/>
      <c r="L155" s="109"/>
      <c r="M155" s="109"/>
      <c r="N155" s="107"/>
      <c r="O155" s="107"/>
      <c r="P155" s="107"/>
      <c r="Q155" s="68" t="s">
        <v>421</v>
      </c>
      <c r="R155" s="68" t="s">
        <v>422</v>
      </c>
      <c r="S155" s="62">
        <v>1</v>
      </c>
    </row>
    <row r="156" ht="28" spans="1:77">
      <c r="A156" s="63" t="s">
        <v>423</v>
      </c>
      <c r="B156" s="63" t="s">
        <v>424</v>
      </c>
      <c r="C156" s="63" t="s">
        <v>425</v>
      </c>
      <c r="D156" s="107" t="s">
        <v>165</v>
      </c>
      <c r="E156" s="108">
        <v>30</v>
      </c>
      <c r="F156" s="183">
        <v>86712500000</v>
      </c>
      <c r="G156" s="109">
        <v>40</v>
      </c>
      <c r="H156" s="187">
        <v>119119699000</v>
      </c>
      <c r="I156" s="45">
        <v>52</v>
      </c>
      <c r="J156" s="187">
        <f>H156*1.3</f>
        <v>154855608700</v>
      </c>
      <c r="K156" s="109">
        <v>63</v>
      </c>
      <c r="L156" s="187">
        <f>J156*1.13</f>
        <v>174986837831</v>
      </c>
      <c r="M156" s="109">
        <v>70</v>
      </c>
      <c r="N156" s="187">
        <f>L156*1.13</f>
        <v>197735126749.03</v>
      </c>
      <c r="O156" s="107">
        <v>82</v>
      </c>
      <c r="P156" s="187">
        <f>N156*1.1</f>
        <v>217508639423.933</v>
      </c>
      <c r="Q156" s="68" t="s">
        <v>426</v>
      </c>
      <c r="R156" s="68" t="s">
        <v>427</v>
      </c>
      <c r="S156" s="62">
        <v>0.85</v>
      </c>
    </row>
    <row r="157" ht="28" spans="1:77">
      <c r="A157" s="63" t="s">
        <v>428</v>
      </c>
      <c r="B157" s="63" t="s">
        <v>429</v>
      </c>
      <c r="C157" s="63" t="s">
        <v>430</v>
      </c>
      <c r="D157" s="107" t="s">
        <v>165</v>
      </c>
      <c r="E157" s="108" t="s">
        <v>37</v>
      </c>
      <c r="F157" s="188" t="s">
        <v>37</v>
      </c>
      <c r="G157" s="109">
        <v>40</v>
      </c>
      <c r="H157" s="189">
        <v>5940000000</v>
      </c>
      <c r="I157" s="45">
        <v>52</v>
      </c>
      <c r="J157" s="187">
        <f>H157*1.3</f>
        <v>7722000000</v>
      </c>
      <c r="K157" s="109">
        <v>40</v>
      </c>
      <c r="L157" s="187">
        <f>J157*1.13</f>
        <v>8725860000</v>
      </c>
      <c r="M157" s="109">
        <v>40</v>
      </c>
      <c r="N157" s="187">
        <f>L157*1.13</f>
        <v>9860221800</v>
      </c>
      <c r="O157" s="107">
        <v>40</v>
      </c>
      <c r="P157" s="187">
        <f t="shared" ref="P157:P158" si="55">N157*1.1</f>
        <v>10846243980</v>
      </c>
      <c r="Q157" s="190" t="s">
        <v>366</v>
      </c>
      <c r="R157" s="190" t="s">
        <v>367</v>
      </c>
      <c r="S157" s="62">
        <v>0.85</v>
      </c>
    </row>
    <row r="158" ht="28" spans="1:77">
      <c r="A158" s="63" t="s">
        <v>431</v>
      </c>
      <c r="B158" s="63" t="s">
        <v>432</v>
      </c>
      <c r="C158" s="63" t="s">
        <v>433</v>
      </c>
      <c r="D158" s="107" t="s">
        <v>110</v>
      </c>
      <c r="E158" s="191">
        <v>50</v>
      </c>
      <c r="F158" s="188">
        <v>5082098548</v>
      </c>
      <c r="G158" s="192">
        <v>60</v>
      </c>
      <c r="H158" s="187">
        <v>64853239600</v>
      </c>
      <c r="I158" s="45">
        <v>83</v>
      </c>
      <c r="J158" s="187">
        <f>H158*1.3</f>
        <v>84309211480</v>
      </c>
      <c r="K158" s="192">
        <v>101</v>
      </c>
      <c r="L158" s="187">
        <f>J158*1.13</f>
        <v>95269408972.4</v>
      </c>
      <c r="M158" s="192">
        <v>109</v>
      </c>
      <c r="N158" s="187">
        <f>L158*1.13</f>
        <v>107654432138.812</v>
      </c>
      <c r="O158" s="107">
        <v>128</v>
      </c>
      <c r="P158" s="187">
        <f t="shared" si="55"/>
        <v>118419875352.693</v>
      </c>
      <c r="Q158" s="190" t="s">
        <v>372</v>
      </c>
      <c r="R158" s="61" t="s">
        <v>434</v>
      </c>
      <c r="S158" s="62">
        <v>0.8</v>
      </c>
    </row>
    <row r="159" ht="40.15" customHeight="1" spans="1:77">
      <c r="A159" s="63"/>
      <c r="B159" s="63"/>
      <c r="C159" s="63"/>
      <c r="D159" s="107"/>
      <c r="E159" s="191"/>
      <c r="F159" s="192"/>
      <c r="G159" s="192"/>
      <c r="H159" s="189"/>
      <c r="I159" s="192"/>
      <c r="J159" s="192"/>
      <c r="K159" s="192"/>
      <c r="L159" s="192"/>
      <c r="M159" s="192"/>
      <c r="N159" s="107"/>
      <c r="O159" s="107"/>
      <c r="P159" s="107"/>
      <c r="Q159" s="68" t="s">
        <v>374</v>
      </c>
      <c r="R159" s="68" t="s">
        <v>435</v>
      </c>
      <c r="S159" s="62">
        <v>0.6</v>
      </c>
    </row>
    <row r="160" ht="68" spans="1:77">
      <c r="A160" s="63" t="s">
        <v>436</v>
      </c>
      <c r="B160" s="193" t="s">
        <v>437</v>
      </c>
      <c r="C160" s="193" t="s">
        <v>438</v>
      </c>
      <c r="D160" s="107" t="s">
        <v>165</v>
      </c>
      <c r="E160" s="191">
        <v>1</v>
      </c>
      <c r="F160" s="192" t="s">
        <v>37</v>
      </c>
      <c r="G160" s="192">
        <v>1</v>
      </c>
      <c r="H160" s="188">
        <v>0</v>
      </c>
      <c r="I160" s="192">
        <v>1</v>
      </c>
      <c r="J160" s="188">
        <v>5000000000</v>
      </c>
      <c r="K160" s="192">
        <v>1</v>
      </c>
      <c r="L160" s="194">
        <f>J160*1.13</f>
        <v>5650000000</v>
      </c>
      <c r="M160" s="192">
        <v>1</v>
      </c>
      <c r="N160" s="195">
        <v>6384000000</v>
      </c>
      <c r="O160" s="107">
        <v>1</v>
      </c>
      <c r="P160" s="195">
        <f>N160*1.1</f>
        <v>7022400000</v>
      </c>
      <c r="Q160" s="68"/>
      <c r="R160" s="68"/>
      <c r="S160" s="62"/>
    </row>
    <row r="161" ht="41" spans="1:19">
      <c r="A161" s="193" t="s">
        <v>439</v>
      </c>
      <c r="B161" s="193" t="s">
        <v>440</v>
      </c>
      <c r="C161" s="193" t="s">
        <v>441</v>
      </c>
      <c r="D161" s="107" t="s">
        <v>165</v>
      </c>
      <c r="E161" s="191">
        <v>1</v>
      </c>
      <c r="F161" s="192" t="s">
        <v>37</v>
      </c>
      <c r="G161" s="192">
        <v>1</v>
      </c>
      <c r="H161" s="188">
        <v>0</v>
      </c>
      <c r="I161" s="192">
        <v>1</v>
      </c>
      <c r="J161" s="188">
        <v>5000000000</v>
      </c>
      <c r="K161" s="192">
        <v>1</v>
      </c>
      <c r="L161" s="194">
        <f>J161*1.13</f>
        <v>5650000000</v>
      </c>
      <c r="M161" s="192">
        <v>1</v>
      </c>
      <c r="N161" s="194">
        <v>6384000000</v>
      </c>
      <c r="O161" s="192">
        <v>1</v>
      </c>
      <c r="P161" s="194">
        <f>N161*1.1</f>
        <v>7022400000</v>
      </c>
      <c r="Q161" s="68"/>
      <c r="R161" s="68"/>
      <c r="S161" s="62"/>
    </row>
    <row r="162" ht="34" spans="1:19">
      <c r="A162" s="113" t="s">
        <v>442</v>
      </c>
      <c r="B162" s="11" t="s">
        <v>443</v>
      </c>
      <c r="C162" s="11" t="s">
        <v>444</v>
      </c>
      <c r="D162" s="12" t="s">
        <v>22</v>
      </c>
      <c r="E162" s="21">
        <v>100</v>
      </c>
      <c r="F162" s="196">
        <f>SUM(F163:F187)</f>
        <v>0</v>
      </c>
      <c r="G162" s="23">
        <v>100</v>
      </c>
      <c r="H162" s="24">
        <f>SUM(H163:H166)</f>
        <v>3025960000</v>
      </c>
      <c r="I162" s="23">
        <v>100</v>
      </c>
      <c r="J162" s="28">
        <f t="shared" ref="J162:N162" si="56">SUM(J163:J166)</f>
        <v>3207517600</v>
      </c>
      <c r="K162" s="23">
        <v>100</v>
      </c>
      <c r="L162" s="28">
        <f>SUM(L163:L166)</f>
        <v>3624542800</v>
      </c>
      <c r="M162" s="23">
        <v>100</v>
      </c>
      <c r="N162" s="28">
        <f t="shared" si="56"/>
        <v>4095733364</v>
      </c>
      <c r="O162" s="23">
        <v>100</v>
      </c>
      <c r="P162" s="28">
        <f>SUM(P163:P166)</f>
        <v>4505306700.4</v>
      </c>
      <c r="Q162" s="190"/>
      <c r="R162" s="197"/>
      <c r="S162" s="198"/>
    </row>
    <row r="163" ht="132" customHeight="1" spans="1:19">
      <c r="A163" s="63" t="s">
        <v>445</v>
      </c>
      <c r="B163" s="63" t="s">
        <v>446</v>
      </c>
      <c r="C163" s="63" t="s">
        <v>447</v>
      </c>
      <c r="D163" s="107" t="s">
        <v>165</v>
      </c>
      <c r="E163" s="108">
        <v>1</v>
      </c>
      <c r="F163" s="183" t="s">
        <v>37</v>
      </c>
      <c r="G163" s="109">
        <v>1</v>
      </c>
      <c r="H163" s="186">
        <v>1500000000</v>
      </c>
      <c r="I163" s="109">
        <v>1</v>
      </c>
      <c r="J163" s="199">
        <f>H163*1.06</f>
        <v>1590000000</v>
      </c>
      <c r="K163" s="109">
        <v>1</v>
      </c>
      <c r="L163" s="199">
        <f>J163*1.13</f>
        <v>1796700000</v>
      </c>
      <c r="M163" s="109">
        <v>1</v>
      </c>
      <c r="N163" s="199">
        <f>L163*1.13</f>
        <v>2030271000</v>
      </c>
      <c r="O163" s="109">
        <v>1</v>
      </c>
      <c r="P163" s="199">
        <f>N163*1.1</f>
        <v>2233298100</v>
      </c>
      <c r="Q163" s="200" t="s">
        <v>448</v>
      </c>
      <c r="R163" s="200" t="s">
        <v>449</v>
      </c>
      <c r="S163" s="201">
        <v>1</v>
      </c>
    </row>
    <row r="164" ht="132" customHeight="1" spans="1:19">
      <c r="A164" s="63"/>
      <c r="B164" s="63"/>
      <c r="C164" s="63"/>
      <c r="D164" s="107"/>
      <c r="E164" s="108"/>
      <c r="F164" s="183"/>
      <c r="G164" s="109"/>
      <c r="H164" s="186"/>
      <c r="I164" s="109"/>
      <c r="J164" s="199">
        <f t="shared" ref="J164:J166" si="57">H164*1.06</f>
        <v>0</v>
      </c>
      <c r="K164" s="109"/>
      <c r="L164" s="199"/>
      <c r="M164" s="109"/>
      <c r="N164" s="199"/>
      <c r="O164" s="109"/>
      <c r="P164" s="199"/>
      <c r="Q164" s="200" t="s">
        <v>450</v>
      </c>
      <c r="R164" s="200" t="s">
        <v>451</v>
      </c>
      <c r="S164" s="201">
        <v>1</v>
      </c>
    </row>
    <row r="165" ht="75.75" customHeight="1" spans="1:19">
      <c r="A165" s="55" t="s">
        <v>452</v>
      </c>
      <c r="B165" s="63" t="s">
        <v>453</v>
      </c>
      <c r="C165" s="63" t="s">
        <v>454</v>
      </c>
      <c r="D165" s="107" t="s">
        <v>36</v>
      </c>
      <c r="E165" s="191">
        <v>6</v>
      </c>
      <c r="F165" s="188" t="s">
        <v>37</v>
      </c>
      <c r="G165" s="192">
        <v>6</v>
      </c>
      <c r="H165" s="120">
        <v>25960000</v>
      </c>
      <c r="I165" s="192">
        <v>6</v>
      </c>
      <c r="J165" s="199">
        <f t="shared" si="57"/>
        <v>27517600</v>
      </c>
      <c r="K165" s="192">
        <v>6</v>
      </c>
      <c r="L165" s="195">
        <v>31142800</v>
      </c>
      <c r="M165" s="192">
        <v>6</v>
      </c>
      <c r="N165" s="195">
        <f>L165*1.13</f>
        <v>35191364</v>
      </c>
      <c r="O165" s="192">
        <v>6</v>
      </c>
      <c r="P165" s="195">
        <f>N165*1.1</f>
        <v>38710500.4</v>
      </c>
      <c r="Q165" s="190" t="s">
        <v>455</v>
      </c>
      <c r="R165" s="190" t="s">
        <v>369</v>
      </c>
      <c r="S165" s="69" t="s">
        <v>456</v>
      </c>
    </row>
    <row r="166" ht="146.25" customHeight="1" spans="1:19">
      <c r="A166" s="63" t="s">
        <v>457</v>
      </c>
      <c r="B166" s="63" t="s">
        <v>458</v>
      </c>
      <c r="C166" s="63" t="s">
        <v>459</v>
      </c>
      <c r="D166" s="107" t="s">
        <v>460</v>
      </c>
      <c r="E166" s="191">
        <v>183</v>
      </c>
      <c r="F166" s="188" t="s">
        <v>37</v>
      </c>
      <c r="G166" s="192">
        <v>183</v>
      </c>
      <c r="H166" s="189">
        <v>1500000000</v>
      </c>
      <c r="I166" s="192">
        <v>183</v>
      </c>
      <c r="J166" s="199">
        <f t="shared" si="57"/>
        <v>1590000000</v>
      </c>
      <c r="K166" s="192">
        <v>183</v>
      </c>
      <c r="L166" s="194">
        <f>J166*1.13</f>
        <v>1796700000</v>
      </c>
      <c r="M166" s="192">
        <v>183</v>
      </c>
      <c r="N166" s="194">
        <f>L166*1.13</f>
        <v>2030271000</v>
      </c>
      <c r="O166" s="192">
        <v>183</v>
      </c>
      <c r="P166" s="194">
        <f>N166*1.1</f>
        <v>2233298100</v>
      </c>
      <c r="Q166" s="200" t="s">
        <v>314</v>
      </c>
      <c r="R166" s="200" t="s">
        <v>461</v>
      </c>
      <c r="S166" s="202" t="s">
        <v>49</v>
      </c>
    </row>
    <row r="167" ht="43.5" customHeight="1" spans="1:19">
      <c r="A167" s="63"/>
      <c r="B167" s="63"/>
      <c r="C167" s="63"/>
      <c r="D167" s="107"/>
      <c r="E167" s="191"/>
      <c r="F167" s="192"/>
      <c r="G167" s="192"/>
      <c r="H167" s="189"/>
      <c r="I167" s="192"/>
      <c r="J167" s="192"/>
      <c r="K167" s="192"/>
      <c r="L167" s="192"/>
      <c r="M167" s="192"/>
      <c r="N167" s="192"/>
      <c r="O167" s="192"/>
      <c r="P167" s="192"/>
      <c r="Q167" s="61" t="s">
        <v>462</v>
      </c>
      <c r="R167" s="200" t="s">
        <v>463</v>
      </c>
      <c r="S167" s="201">
        <v>1</v>
      </c>
    </row>
    <row r="168" ht="61.5" customHeight="1" spans="1:19">
      <c r="A168" s="63"/>
      <c r="B168" s="63"/>
      <c r="C168" s="63"/>
      <c r="D168" s="107"/>
      <c r="E168" s="191"/>
      <c r="F168" s="192"/>
      <c r="G168" s="192"/>
      <c r="H168" s="189"/>
      <c r="I168" s="192"/>
      <c r="J168" s="192"/>
      <c r="K168" s="192"/>
      <c r="L168" s="192"/>
      <c r="M168" s="192"/>
      <c r="N168" s="192"/>
      <c r="O168" s="192"/>
      <c r="P168" s="192"/>
      <c r="Q168" s="68" t="s">
        <v>464</v>
      </c>
      <c r="R168" s="68" t="s">
        <v>465</v>
      </c>
      <c r="S168" s="201">
        <v>0.9</v>
      </c>
    </row>
    <row r="169" ht="43.5" customHeight="1" spans="1:19">
      <c r="A169" s="63"/>
      <c r="B169" s="63"/>
      <c r="C169" s="63"/>
      <c r="D169" s="107"/>
      <c r="E169" s="191"/>
      <c r="F169" s="192"/>
      <c r="G169" s="192"/>
      <c r="H169" s="189"/>
      <c r="I169" s="192"/>
      <c r="J169" s="192"/>
      <c r="K169" s="192"/>
      <c r="L169" s="192"/>
      <c r="M169" s="192"/>
      <c r="N169" s="192"/>
      <c r="O169" s="192"/>
      <c r="P169" s="192"/>
      <c r="Q169" s="68" t="s">
        <v>466</v>
      </c>
      <c r="R169" s="68" t="s">
        <v>467</v>
      </c>
      <c r="S169" s="201">
        <v>1</v>
      </c>
    </row>
    <row r="170" ht="43.5" customHeight="1" spans="1:19">
      <c r="A170" s="63"/>
      <c r="B170" s="63"/>
      <c r="C170" s="63"/>
      <c r="D170" s="107"/>
      <c r="E170" s="191"/>
      <c r="F170" s="192"/>
      <c r="G170" s="192"/>
      <c r="H170" s="189"/>
      <c r="I170" s="192"/>
      <c r="J170" s="192"/>
      <c r="K170" s="192"/>
      <c r="L170" s="192"/>
      <c r="M170" s="192"/>
      <c r="N170" s="192"/>
      <c r="O170" s="192"/>
      <c r="P170" s="192"/>
      <c r="Q170" s="68" t="s">
        <v>468</v>
      </c>
      <c r="R170" s="68" t="s">
        <v>469</v>
      </c>
      <c r="S170" s="201">
        <v>0.8</v>
      </c>
    </row>
    <row r="171" ht="43.5" customHeight="1" spans="1:19">
      <c r="A171" s="63"/>
      <c r="B171" s="63"/>
      <c r="C171" s="63"/>
      <c r="D171" s="107"/>
      <c r="E171" s="191"/>
      <c r="F171" s="192"/>
      <c r="G171" s="192"/>
      <c r="H171" s="189"/>
      <c r="I171" s="192"/>
      <c r="J171" s="192"/>
      <c r="K171" s="192"/>
      <c r="L171" s="192"/>
      <c r="M171" s="192"/>
      <c r="N171" s="192"/>
      <c r="O171" s="192"/>
      <c r="P171" s="192"/>
      <c r="Q171" s="68" t="s">
        <v>470</v>
      </c>
      <c r="R171" s="68" t="s">
        <v>471</v>
      </c>
      <c r="S171" s="201">
        <v>0.85</v>
      </c>
    </row>
    <row r="172" ht="43.5" customHeight="1" spans="1:19">
      <c r="A172" s="63"/>
      <c r="B172" s="63"/>
      <c r="C172" s="63"/>
      <c r="D172" s="107"/>
      <c r="E172" s="191"/>
      <c r="F172" s="192"/>
      <c r="G172" s="192"/>
      <c r="H172" s="189"/>
      <c r="I172" s="192"/>
      <c r="J172" s="192"/>
      <c r="K172" s="192"/>
      <c r="L172" s="192"/>
      <c r="M172" s="192"/>
      <c r="N172" s="192"/>
      <c r="O172" s="192"/>
      <c r="P172" s="192"/>
      <c r="Q172" s="68" t="s">
        <v>472</v>
      </c>
      <c r="R172" s="68" t="s">
        <v>473</v>
      </c>
      <c r="S172" s="201">
        <v>0.9</v>
      </c>
    </row>
    <row r="173" ht="43.5" customHeight="1" spans="1:19">
      <c r="A173" s="63"/>
      <c r="B173" s="63"/>
      <c r="C173" s="63"/>
      <c r="D173" s="107"/>
      <c r="E173" s="191"/>
      <c r="F173" s="192"/>
      <c r="G173" s="192"/>
      <c r="H173" s="189"/>
      <c r="I173" s="192"/>
      <c r="J173" s="192"/>
      <c r="K173" s="192"/>
      <c r="L173" s="192"/>
      <c r="M173" s="192"/>
      <c r="N173" s="192"/>
      <c r="O173" s="192"/>
      <c r="P173" s="192"/>
      <c r="Q173" s="68" t="s">
        <v>283</v>
      </c>
      <c r="R173" s="68" t="s">
        <v>474</v>
      </c>
      <c r="S173" s="201">
        <v>0.85</v>
      </c>
    </row>
    <row r="174" ht="43.5" customHeight="1" spans="1:19">
      <c r="A174" s="43"/>
      <c r="B174" s="43"/>
      <c r="C174" s="43"/>
      <c r="D174" s="45"/>
      <c r="E174" s="135"/>
      <c r="F174" s="188"/>
      <c r="G174" s="192"/>
      <c r="H174" s="189"/>
      <c r="I174" s="192"/>
      <c r="J174" s="194"/>
      <c r="K174" s="192"/>
      <c r="L174" s="194"/>
      <c r="M174" s="192"/>
      <c r="N174" s="194"/>
      <c r="O174" s="192"/>
      <c r="P174" s="194"/>
      <c r="Q174" s="68" t="s">
        <v>475</v>
      </c>
      <c r="R174" s="68" t="s">
        <v>476</v>
      </c>
      <c r="S174" s="202" t="s">
        <v>141</v>
      </c>
    </row>
    <row r="175" ht="43.5" customHeight="1" spans="1:19">
      <c r="A175" s="63"/>
      <c r="B175" s="63"/>
      <c r="C175" s="63"/>
      <c r="D175" s="107"/>
      <c r="E175" s="191"/>
      <c r="F175" s="192"/>
      <c r="G175" s="192"/>
      <c r="H175" s="189"/>
      <c r="I175" s="192"/>
      <c r="J175" s="192"/>
      <c r="K175" s="192"/>
      <c r="L175" s="192"/>
      <c r="M175" s="192"/>
      <c r="N175" s="192"/>
      <c r="O175" s="192"/>
      <c r="P175" s="192"/>
      <c r="Q175" s="68" t="s">
        <v>477</v>
      </c>
      <c r="R175" s="68" t="s">
        <v>478</v>
      </c>
      <c r="S175" s="202" t="s">
        <v>92</v>
      </c>
    </row>
    <row r="176" ht="43.5" customHeight="1" spans="1:19">
      <c r="A176" s="63"/>
      <c r="B176" s="63"/>
      <c r="C176" s="63"/>
      <c r="D176" s="107"/>
      <c r="E176" s="191"/>
      <c r="F176" s="192"/>
      <c r="G176" s="192"/>
      <c r="H176" s="189"/>
      <c r="I176" s="192"/>
      <c r="J176" s="192"/>
      <c r="K176" s="192"/>
      <c r="L176" s="192"/>
      <c r="M176" s="192"/>
      <c r="N176" s="192"/>
      <c r="O176" s="192"/>
      <c r="P176" s="192"/>
      <c r="Q176" s="200" t="s">
        <v>479</v>
      </c>
      <c r="R176" s="200" t="s">
        <v>480</v>
      </c>
      <c r="S176" s="202" t="s">
        <v>481</v>
      </c>
    </row>
    <row r="177" ht="62.25" customHeight="1" spans="1:20">
      <c r="A177" s="63"/>
      <c r="B177" s="63"/>
      <c r="C177" s="63"/>
      <c r="D177" s="107"/>
      <c r="E177" s="191"/>
      <c r="F177" s="192"/>
      <c r="G177" s="192"/>
      <c r="H177" s="189"/>
      <c r="I177" s="192"/>
      <c r="J177" s="192"/>
      <c r="K177" s="192"/>
      <c r="L177" s="192"/>
      <c r="M177" s="192"/>
      <c r="N177" s="192"/>
      <c r="O177" s="192"/>
      <c r="P177" s="192"/>
      <c r="Q177" s="68" t="s">
        <v>482</v>
      </c>
      <c r="R177" s="68" t="s">
        <v>483</v>
      </c>
      <c r="S177" s="202" t="s">
        <v>484</v>
      </c>
    </row>
    <row r="178" ht="43.5" customHeight="1" spans="1:20">
      <c r="A178" s="63"/>
      <c r="B178" s="63"/>
      <c r="C178" s="63"/>
      <c r="D178" s="107"/>
      <c r="E178" s="191"/>
      <c r="F178" s="192"/>
      <c r="G178" s="192"/>
      <c r="H178" s="189"/>
      <c r="I178" s="192"/>
      <c r="J178" s="192"/>
      <c r="K178" s="192"/>
      <c r="L178" s="192"/>
      <c r="M178" s="192"/>
      <c r="N178" s="192"/>
      <c r="O178" s="192"/>
      <c r="P178" s="192"/>
      <c r="Q178" s="68" t="s">
        <v>485</v>
      </c>
      <c r="R178" s="68" t="s">
        <v>486</v>
      </c>
      <c r="S178" s="202" t="s">
        <v>487</v>
      </c>
    </row>
    <row r="179" ht="43.5" customHeight="1" spans="1:20">
      <c r="A179" s="63"/>
      <c r="B179" s="63"/>
      <c r="C179" s="63"/>
      <c r="D179" s="107"/>
      <c r="E179" s="191"/>
      <c r="F179" s="192"/>
      <c r="G179" s="192"/>
      <c r="H179" s="189"/>
      <c r="I179" s="192"/>
      <c r="J179" s="192"/>
      <c r="K179" s="192"/>
      <c r="L179" s="192"/>
      <c r="M179" s="192"/>
      <c r="N179" s="192"/>
      <c r="O179" s="192"/>
      <c r="P179" s="192"/>
      <c r="Q179" s="200" t="s">
        <v>488</v>
      </c>
      <c r="R179" s="200" t="s">
        <v>345</v>
      </c>
      <c r="S179" s="202" t="s">
        <v>489</v>
      </c>
    </row>
    <row r="180" ht="43.5" customHeight="1" spans="1:20">
      <c r="A180" s="63"/>
      <c r="B180" s="63"/>
      <c r="C180" s="63"/>
      <c r="D180" s="107"/>
      <c r="E180" s="191"/>
      <c r="F180" s="192"/>
      <c r="G180" s="192"/>
      <c r="H180" s="189"/>
      <c r="I180" s="192"/>
      <c r="J180" s="192"/>
      <c r="K180" s="192"/>
      <c r="L180" s="192"/>
      <c r="M180" s="192"/>
      <c r="N180" s="192"/>
      <c r="O180" s="192"/>
      <c r="P180" s="192"/>
      <c r="Q180" s="200" t="s">
        <v>346</v>
      </c>
      <c r="R180" s="200" t="s">
        <v>490</v>
      </c>
      <c r="S180" s="202" t="s">
        <v>49</v>
      </c>
    </row>
    <row r="181" ht="43.5" customHeight="1" spans="1:20">
      <c r="A181" s="63"/>
      <c r="B181" s="63"/>
      <c r="C181" s="63"/>
      <c r="D181" s="107"/>
      <c r="E181" s="191"/>
      <c r="F181" s="192"/>
      <c r="G181" s="192"/>
      <c r="H181" s="189"/>
      <c r="I181" s="192"/>
      <c r="J181" s="192"/>
      <c r="K181" s="192"/>
      <c r="L181" s="192"/>
      <c r="M181" s="192"/>
      <c r="N181" s="192"/>
      <c r="O181" s="192"/>
      <c r="P181" s="192"/>
      <c r="Q181" s="68" t="s">
        <v>491</v>
      </c>
      <c r="R181" s="68" t="s">
        <v>492</v>
      </c>
      <c r="S181" s="202" t="s">
        <v>92</v>
      </c>
    </row>
    <row r="182" ht="57.75" customHeight="1" spans="1:20">
      <c r="A182" s="63"/>
      <c r="B182" s="63"/>
      <c r="C182" s="63"/>
      <c r="D182" s="107"/>
      <c r="E182" s="191"/>
      <c r="F182" s="192"/>
      <c r="G182" s="192"/>
      <c r="H182" s="189"/>
      <c r="I182" s="192"/>
      <c r="J182" s="192"/>
      <c r="K182" s="192"/>
      <c r="L182" s="192"/>
      <c r="M182" s="192"/>
      <c r="N182" s="192"/>
      <c r="O182" s="192"/>
      <c r="P182" s="192"/>
      <c r="Q182" s="68" t="s">
        <v>493</v>
      </c>
      <c r="R182" s="68" t="s">
        <v>494</v>
      </c>
      <c r="S182" s="202" t="s">
        <v>481</v>
      </c>
    </row>
    <row r="183" ht="57" customHeight="1" spans="1:20">
      <c r="A183" s="63"/>
      <c r="B183" s="63"/>
      <c r="C183" s="63"/>
      <c r="D183" s="107"/>
      <c r="E183" s="191"/>
      <c r="F183" s="192"/>
      <c r="G183" s="192"/>
      <c r="H183" s="189"/>
      <c r="I183" s="192"/>
      <c r="J183" s="192"/>
      <c r="K183" s="192"/>
      <c r="L183" s="192"/>
      <c r="M183" s="192"/>
      <c r="N183" s="192"/>
      <c r="O183" s="192"/>
      <c r="P183" s="192"/>
      <c r="Q183" s="68" t="s">
        <v>495</v>
      </c>
      <c r="R183" s="68" t="s">
        <v>496</v>
      </c>
      <c r="S183" s="202" t="s">
        <v>49</v>
      </c>
    </row>
    <row r="184" ht="43.5" customHeight="1" spans="1:20">
      <c r="A184" s="63"/>
      <c r="B184" s="63"/>
      <c r="C184" s="63"/>
      <c r="D184" s="107"/>
      <c r="E184" s="191"/>
      <c r="F184" s="192"/>
      <c r="G184" s="192"/>
      <c r="H184" s="189"/>
      <c r="I184" s="192"/>
      <c r="J184" s="192"/>
      <c r="K184" s="192"/>
      <c r="L184" s="192"/>
      <c r="M184" s="192"/>
      <c r="N184" s="192"/>
      <c r="O184" s="192"/>
      <c r="P184" s="192"/>
      <c r="Q184" s="200" t="s">
        <v>354</v>
      </c>
      <c r="R184" s="200" t="s">
        <v>497</v>
      </c>
      <c r="S184" s="202" t="s">
        <v>49</v>
      </c>
    </row>
    <row r="185" ht="43.5" customHeight="1" spans="1:20">
      <c r="A185" s="63"/>
      <c r="B185" s="63"/>
      <c r="C185" s="63"/>
      <c r="D185" s="107"/>
      <c r="E185" s="191"/>
      <c r="F185" s="192"/>
      <c r="G185" s="192"/>
      <c r="H185" s="189"/>
      <c r="I185" s="192"/>
      <c r="J185" s="192"/>
      <c r="K185" s="192"/>
      <c r="L185" s="192"/>
      <c r="M185" s="192"/>
      <c r="N185" s="192"/>
      <c r="O185" s="192"/>
      <c r="P185" s="192"/>
      <c r="Q185" s="190" t="s">
        <v>364</v>
      </c>
      <c r="R185" s="190" t="s">
        <v>498</v>
      </c>
      <c r="S185" s="202" t="s">
        <v>81</v>
      </c>
    </row>
    <row r="186" ht="76.5" customHeight="1" spans="1:20">
      <c r="A186" s="63"/>
      <c r="B186" s="63"/>
      <c r="C186" s="63"/>
      <c r="D186" s="107"/>
      <c r="E186" s="191"/>
      <c r="F186" s="192"/>
      <c r="G186" s="192"/>
      <c r="H186" s="189"/>
      <c r="I186" s="192"/>
      <c r="J186" s="192"/>
      <c r="K186" s="192"/>
      <c r="L186" s="192"/>
      <c r="M186" s="192"/>
      <c r="N186" s="192"/>
      <c r="O186" s="192"/>
      <c r="P186" s="192"/>
      <c r="Q186" s="190" t="s">
        <v>455</v>
      </c>
      <c r="R186" s="190" t="s">
        <v>499</v>
      </c>
      <c r="S186" s="69" t="s">
        <v>456</v>
      </c>
    </row>
    <row r="187" s="5" customFormat="1" ht="62.25" customHeight="1" spans="1:20">
      <c r="A187" s="63"/>
      <c r="B187" s="63"/>
      <c r="C187" s="63"/>
      <c r="D187" s="107"/>
      <c r="E187" s="191"/>
      <c r="F187" s="192"/>
      <c r="G187" s="192"/>
      <c r="H187" s="189"/>
      <c r="I187" s="192"/>
      <c r="J187" s="192"/>
      <c r="K187" s="192"/>
      <c r="L187" s="192"/>
      <c r="M187" s="192"/>
      <c r="N187" s="192"/>
      <c r="O187" s="192"/>
      <c r="P187" s="192"/>
      <c r="Q187" s="68" t="s">
        <v>500</v>
      </c>
      <c r="R187" s="68" t="s">
        <v>501</v>
      </c>
      <c r="S187" s="202" t="s">
        <v>81</v>
      </c>
      <c r="T187" s="203"/>
    </row>
  </sheetData>
  <mergeCells count="59">
    <mergeCell ref="E5:F5"/>
    <mergeCell ref="G5:H5"/>
    <mergeCell ref="I5:J5"/>
    <mergeCell ref="K5:L5"/>
    <mergeCell ref="M5:N5"/>
    <mergeCell ref="O5:P5"/>
    <mergeCell ref="A11:D11"/>
    <mergeCell ref="A59:P59"/>
    <mergeCell ref="A5:A6"/>
    <mergeCell ref="A149:A152"/>
    <mergeCell ref="B5:B6"/>
    <mergeCell ref="B149:B152"/>
    <mergeCell ref="C5:C6"/>
    <mergeCell ref="D5:D6"/>
    <mergeCell ref="D82:D83"/>
    <mergeCell ref="D93:D94"/>
    <mergeCell ref="D128:D130"/>
    <mergeCell ref="E82:E83"/>
    <mergeCell ref="E93:E94"/>
    <mergeCell ref="E128:E130"/>
    <mergeCell ref="F82:F83"/>
    <mergeCell ref="F92:F94"/>
    <mergeCell ref="F128:F130"/>
    <mergeCell ref="F149:F152"/>
    <mergeCell ref="G82:G83"/>
    <mergeCell ref="G93:G94"/>
    <mergeCell ref="G128:G130"/>
    <mergeCell ref="H82:H83"/>
    <mergeCell ref="H92:H94"/>
    <mergeCell ref="H128:H130"/>
    <mergeCell ref="H149:H152"/>
    <mergeCell ref="J82:J83"/>
    <mergeCell ref="J92:J94"/>
    <mergeCell ref="J128:J130"/>
    <mergeCell ref="J149:J152"/>
    <mergeCell ref="K82:K83"/>
    <mergeCell ref="K93:K94"/>
    <mergeCell ref="K128:K130"/>
    <mergeCell ref="L82:L83"/>
    <mergeCell ref="L92:L94"/>
    <mergeCell ref="L128:L130"/>
    <mergeCell ref="L149:L152"/>
    <mergeCell ref="M82:M83"/>
    <mergeCell ref="M93:M94"/>
    <mergeCell ref="M128:M130"/>
    <mergeCell ref="N82:N83"/>
    <mergeCell ref="N92:N94"/>
    <mergeCell ref="N128:N130"/>
    <mergeCell ref="N149:N152"/>
    <mergeCell ref="O82:O83"/>
    <mergeCell ref="O93:O94"/>
    <mergeCell ref="O128:O130"/>
    <mergeCell ref="P82:P83"/>
    <mergeCell ref="P92:P94"/>
    <mergeCell ref="P128:P130"/>
    <mergeCell ref="P149:P152"/>
    <mergeCell ref="Q5:Q6"/>
    <mergeCell ref="R5:R6"/>
    <mergeCell ref="S5:S6"/>
  </mergeCells>
  <pageMargins left="0.7" right="0.7" top="0.75" bottom="0.75" header="0.3" footer="0.3"/>
  <pageSetup paperSize="9" scale="29" fitToHeight="0" orientation="landscape"/>
  <headerFooter/>
  <rowBreaks count="1" manualBreakCount="1">
    <brk id="56" max="19" man="1"/>
  </rowBreaks>
  <colBreaks count="1" manualBreakCount="1">
    <brk id="2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vers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Staff Program</dc:creator>
  <cp:lastModifiedBy>irhamdfaizard</cp:lastModifiedBy>
  <dcterms:created xsi:type="dcterms:W3CDTF">2025-05-08T10:11:00Z</dcterms:created>
  <cp:lastPrinted>2026-02-26T11:13:00Z</cp:lastPrinted>
  <dcterms:modified xsi:type="dcterms:W3CDTF">2026-09-29T10:32:53Z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E02F38D3F2FC3FB64D23BB6AD57F0A5C_42</vt:lpwstr>
  </property>
  <property fmtid="{D5CDD505-2E9C-101B-9397-08002B2CF9AE}" pid="3" name="KSOProductBuildVer">
    <vt:lpwstr>1033-12.1.26035.26035</vt:lpwstr>
  </property>
  <property fmtid="{D5CDD505-2E9C-101B-9397-08002B2CF9AE}" pid="4" name="CalculationRule">
    <vt:i4>0</vt:i4>
  </property>
</Properties>
</file>